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tayd4\Desktop\"/>
    </mc:Choice>
  </mc:AlternateContent>
  <xr:revisionPtr revIDLastSave="0" documentId="13_ncr:1_{EE9FF800-C33F-469F-A1B6-B38EEF5174D8}" xr6:coauthVersionLast="47" xr6:coauthVersionMax="47" xr10:uidLastSave="{00000000-0000-0000-0000-000000000000}"/>
  <bookViews>
    <workbookView xWindow="-120" yWindow="-120" windowWidth="29040" windowHeight="17520" activeTab="1" xr2:uid="{00000000-000D-0000-FFFF-FFFF00000000}"/>
  </bookViews>
  <sheets>
    <sheet name="Guide" sheetId="4" r:id="rId1"/>
    <sheet name="Budget Weekly" sheetId="1" r:id="rId2"/>
    <sheet name="Budget Monthly" sheetId="5" r:id="rId3"/>
  </sheets>
  <definedNames>
    <definedName name="_xlnm.Print_Area" localSheetId="2">'Budget Monthly'!$A$1:$P$34</definedName>
    <definedName name="_xlnm.Print_Area" localSheetId="1">'Budget Weekly'!$A$1:$P$34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" i="5" l="1"/>
  <c r="D31" i="1"/>
  <c r="C13" i="5"/>
  <c r="M23" i="5" l="1"/>
  <c r="M22" i="5"/>
  <c r="M21" i="5"/>
  <c r="M20" i="5"/>
  <c r="M19" i="5"/>
  <c r="M18" i="5"/>
  <c r="M17" i="5"/>
  <c r="M16" i="5"/>
  <c r="M15" i="5"/>
  <c r="M14" i="5"/>
  <c r="M13" i="5"/>
  <c r="M12" i="5"/>
  <c r="H31" i="5"/>
  <c r="H30" i="5"/>
  <c r="H28" i="5"/>
  <c r="H27" i="5"/>
  <c r="H22" i="5"/>
  <c r="H21" i="5"/>
  <c r="H20" i="5"/>
  <c r="H19" i="5"/>
  <c r="H18" i="5"/>
  <c r="H17" i="5"/>
  <c r="H14" i="5"/>
  <c r="H13" i="5"/>
  <c r="H8" i="5"/>
  <c r="H7" i="5"/>
  <c r="H6" i="5"/>
  <c r="H5" i="5"/>
  <c r="H4" i="5"/>
  <c r="C29" i="5"/>
  <c r="C28" i="5"/>
  <c r="C27" i="5"/>
  <c r="C26" i="5"/>
  <c r="C25" i="5"/>
  <c r="D8" i="5"/>
  <c r="D7" i="5"/>
  <c r="D6" i="5"/>
  <c r="D5" i="5"/>
  <c r="C16" i="5"/>
  <c r="C15" i="5"/>
  <c r="C14" i="5"/>
  <c r="C12" i="5"/>
  <c r="D4" i="5"/>
  <c r="D3" i="5"/>
  <c r="C30" i="5" l="1"/>
  <c r="I9" i="5"/>
  <c r="I32" i="5" l="1"/>
  <c r="D32" i="5"/>
  <c r="C32" i="5"/>
  <c r="N24" i="5"/>
  <c r="N31" i="5" s="1"/>
  <c r="I23" i="5"/>
  <c r="D17" i="5"/>
  <c r="H23" i="5"/>
  <c r="C9" i="5"/>
  <c r="M6" i="5"/>
  <c r="N6" i="5" s="1"/>
  <c r="D9" i="5"/>
  <c r="C17" i="5" l="1"/>
  <c r="C21" i="5" s="1"/>
  <c r="M3" i="5" s="1"/>
  <c r="M29" i="5" s="1"/>
  <c r="D21" i="5"/>
  <c r="N3" i="5" s="1"/>
  <c r="N4" i="5"/>
  <c r="N30" i="5" s="1"/>
  <c r="H32" i="5"/>
  <c r="M24" i="5"/>
  <c r="M31" i="5" s="1"/>
  <c r="H9" i="5"/>
  <c r="D17" i="1"/>
  <c r="M4" i="5" l="1"/>
  <c r="M30" i="5" s="1"/>
  <c r="M32" i="5" s="1"/>
  <c r="N5" i="5"/>
  <c r="N8" i="5" s="1"/>
  <c r="L32" i="5" s="1"/>
  <c r="N29" i="5"/>
  <c r="N32" i="5" s="1"/>
  <c r="D8" i="1"/>
  <c r="D7" i="1"/>
  <c r="D6" i="1"/>
  <c r="D5" i="1"/>
  <c r="D4" i="1"/>
  <c r="M22" i="1"/>
  <c r="M21" i="1"/>
  <c r="M20" i="1"/>
  <c r="M19" i="1"/>
  <c r="M18" i="1"/>
  <c r="M17" i="1"/>
  <c r="M16" i="1"/>
  <c r="M15" i="1"/>
  <c r="M14" i="1"/>
  <c r="M13" i="1"/>
  <c r="M12" i="1"/>
  <c r="H31" i="1"/>
  <c r="H30" i="1"/>
  <c r="H28" i="1"/>
  <c r="H27" i="1"/>
  <c r="H22" i="1"/>
  <c r="H21" i="1"/>
  <c r="H20" i="1"/>
  <c r="H19" i="1"/>
  <c r="H18" i="1"/>
  <c r="H14" i="1"/>
  <c r="H13" i="1"/>
  <c r="H7" i="1"/>
  <c r="H6" i="1"/>
  <c r="H5" i="1"/>
  <c r="H4" i="1"/>
  <c r="H3" i="1"/>
  <c r="C30" i="1"/>
  <c r="C29" i="1"/>
  <c r="C28" i="1"/>
  <c r="C27" i="1"/>
  <c r="C26" i="1"/>
  <c r="C25" i="1"/>
  <c r="M5" i="5" l="1"/>
  <c r="M8" i="5" s="1"/>
  <c r="L28" i="5"/>
  <c r="H17" i="1"/>
  <c r="M23" i="1"/>
  <c r="C16" i="1" l="1"/>
  <c r="C15" i="1"/>
  <c r="C14" i="1"/>
  <c r="C13" i="1"/>
  <c r="C12" i="1"/>
  <c r="C11" i="1"/>
  <c r="H8" i="1"/>
  <c r="D3" i="1" l="1"/>
  <c r="C17" i="1" l="1"/>
  <c r="I32" i="1" l="1"/>
  <c r="H32" i="1" l="1"/>
  <c r="M6" i="1"/>
  <c r="I23" i="1"/>
  <c r="N24" i="1"/>
  <c r="I9" i="1"/>
  <c r="D32" i="1"/>
  <c r="C9" i="1"/>
  <c r="N4" i="1" l="1"/>
  <c r="N30" i="1" s="1"/>
  <c r="N6" i="1"/>
  <c r="N31" i="1"/>
  <c r="C21" i="1"/>
  <c r="H23" i="1"/>
  <c r="M24" i="1"/>
  <c r="M31" i="1" s="1"/>
  <c r="H9" i="1"/>
  <c r="D9" i="1"/>
  <c r="C32" i="1"/>
  <c r="M4" i="1" l="1"/>
  <c r="M30" i="1" s="1"/>
  <c r="M3" i="1"/>
  <c r="M29" i="1" s="1"/>
  <c r="D21" i="1"/>
  <c r="N3" i="1" s="1"/>
  <c r="N29" i="1" s="1"/>
  <c r="M32" i="1" l="1"/>
  <c r="N32" i="1"/>
  <c r="N5" i="1"/>
  <c r="N8" i="1" s="1"/>
  <c r="M5" i="1"/>
  <c r="M8" i="1" s="1"/>
  <c r="L32" i="1" l="1"/>
  <c r="L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Taylor</author>
  </authors>
  <commentList>
    <comment ref="E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David Taylor:</t>
        </r>
        <r>
          <rPr>
            <sz val="9"/>
            <color indexed="81"/>
            <rFont val="Tahoma"/>
            <family val="2"/>
          </rPr>
          <t xml:space="preserve">
Select number of weeks from list</t>
        </r>
      </text>
    </comment>
    <comment ref="I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David Taylor:</t>
        </r>
        <r>
          <rPr>
            <sz val="9"/>
            <color indexed="81"/>
            <rFont val="Tahoma"/>
            <family val="2"/>
          </rPr>
          <t xml:space="preserve">
Enter weekly figure.</t>
        </r>
      </text>
    </comment>
    <comment ref="B7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David Taylor:</t>
        </r>
        <r>
          <rPr>
            <sz val="9"/>
            <color indexed="81"/>
            <rFont val="Tahoma"/>
            <family val="2"/>
          </rPr>
          <t xml:space="preserve">
Normally paid over 52 weeks</t>
        </r>
      </text>
    </comment>
    <comment ref="D10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David Taylor:</t>
        </r>
        <r>
          <rPr>
            <sz val="9"/>
            <color indexed="81"/>
            <rFont val="Tahoma"/>
            <family val="2"/>
          </rPr>
          <t xml:space="preserve">
Enter weekly figure.
Multiply monthly figure by 12 and divide by 52 to get weekly figure</t>
        </r>
      </text>
    </comment>
    <comment ref="N11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David Taylor:</t>
        </r>
        <r>
          <rPr>
            <sz val="9"/>
            <color indexed="81"/>
            <rFont val="Tahoma"/>
            <family val="2"/>
          </rPr>
          <t xml:space="preserve">
Enter weekly figure.</t>
        </r>
      </text>
    </comment>
    <comment ref="I12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David Taylor:</t>
        </r>
        <r>
          <rPr>
            <sz val="9"/>
            <color indexed="81"/>
            <rFont val="Tahoma"/>
            <family val="2"/>
          </rPr>
          <t xml:space="preserve">
Enter weekly figure.</t>
        </r>
      </text>
    </comment>
    <comment ref="B13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David Taylor:</t>
        </r>
        <r>
          <rPr>
            <sz val="9"/>
            <color indexed="81"/>
            <rFont val="Tahoma"/>
            <family val="2"/>
          </rPr>
          <t xml:space="preserve">
Normally paid monthly multiply by 12 and then divide by 52 to get weekly figure</t>
        </r>
      </text>
    </comment>
    <comment ref="B14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David Taylor:</t>
        </r>
        <r>
          <rPr>
            <sz val="9"/>
            <color indexed="81"/>
            <rFont val="Tahoma"/>
            <family val="2"/>
          </rPr>
          <t xml:space="preserve">
Normally paid four weekly.
Divide by four to get weekly figure.</t>
        </r>
      </text>
    </comment>
    <comment ref="B19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David Taylor:</t>
        </r>
        <r>
          <rPr>
            <sz val="9"/>
            <color indexed="81"/>
            <rFont val="Tahoma"/>
            <family val="2"/>
          </rPr>
          <t xml:space="preserve">
Enter total amount of savings</t>
        </r>
      </text>
    </comment>
    <comment ref="G21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David Taylor:</t>
        </r>
        <r>
          <rPr>
            <sz val="9"/>
            <color indexed="81"/>
            <rFont val="Tahoma"/>
            <family val="2"/>
          </rPr>
          <t xml:space="preserve">
Estimated yearly cost divided by 52</t>
        </r>
      </text>
    </comment>
    <comment ref="D24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David Taylor:</t>
        </r>
        <r>
          <rPr>
            <sz val="9"/>
            <color indexed="81"/>
            <rFont val="Tahoma"/>
            <family val="2"/>
          </rPr>
          <t xml:space="preserve">
Enter weekly figure.
</t>
        </r>
      </text>
    </comment>
    <comment ref="I26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David Taylor:</t>
        </r>
        <r>
          <rPr>
            <sz val="9"/>
            <color indexed="81"/>
            <rFont val="Tahoma"/>
            <family val="2"/>
          </rPr>
          <t xml:space="preserve">
Enter weekly figure.
</t>
        </r>
      </text>
    </comment>
    <comment ref="G30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David Taylor:</t>
        </r>
        <r>
          <rPr>
            <sz val="9"/>
            <color indexed="81"/>
            <rFont val="Tahoma"/>
            <family val="2"/>
          </rPr>
          <t xml:space="preserve">
Enter weekly repayment equivalent</t>
        </r>
      </text>
    </comment>
    <comment ref="G31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David Taylor:</t>
        </r>
        <r>
          <rPr>
            <sz val="9"/>
            <color indexed="81"/>
            <rFont val="Tahoma"/>
            <family val="2"/>
          </rPr>
          <t xml:space="preserve">
Enter weekly payment equivalent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Taylor</author>
  </authors>
  <commentList>
    <comment ref="C2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David Taylor:</t>
        </r>
        <r>
          <rPr>
            <sz val="9"/>
            <color indexed="81"/>
            <rFont val="Tahoma"/>
            <charset val="1"/>
          </rPr>
          <t xml:space="preserve">
Enter total amouht from award letter</t>
        </r>
      </text>
    </comment>
    <comment ref="I2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David Taylor:</t>
        </r>
        <r>
          <rPr>
            <sz val="9"/>
            <color indexed="81"/>
            <rFont val="Tahoma"/>
            <family val="2"/>
          </rPr>
          <t xml:space="preserve">
Enter monthly figure.</t>
        </r>
      </text>
    </comment>
    <comment ref="E3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David Taylor:</t>
        </r>
        <r>
          <rPr>
            <sz val="9"/>
            <color indexed="81"/>
            <rFont val="Tahoma"/>
            <family val="2"/>
          </rPr>
          <t xml:space="preserve">
Select no. of months</t>
        </r>
      </text>
    </comment>
    <comment ref="D10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David Taylor:</t>
        </r>
        <r>
          <rPr>
            <sz val="9"/>
            <color indexed="81"/>
            <rFont val="Tahoma"/>
            <family val="2"/>
          </rPr>
          <t xml:space="preserve">
Enter weekly figure.
Multiply monthly figure by 12 and divide by 52 to get weekly figure</t>
        </r>
      </text>
    </comment>
    <comment ref="B1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David Taylor:</t>
        </r>
        <r>
          <rPr>
            <sz val="9"/>
            <color indexed="81"/>
            <rFont val="Tahoma"/>
            <charset val="1"/>
          </rPr>
          <t xml:space="preserve">
If paid weekly multiply weekly figure by 52 and divide by 12 for monthly figure</t>
        </r>
      </text>
    </comment>
    <comment ref="N1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David Taylor:</t>
        </r>
        <r>
          <rPr>
            <sz val="9"/>
            <color indexed="81"/>
            <rFont val="Tahoma"/>
            <family val="2"/>
          </rPr>
          <t xml:space="preserve">
Enter monthly figure.</t>
        </r>
      </text>
    </comment>
    <comment ref="I12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David Taylor:</t>
        </r>
        <r>
          <rPr>
            <sz val="9"/>
            <color indexed="81"/>
            <rFont val="Tahoma"/>
            <family val="2"/>
          </rPr>
          <t xml:space="preserve">
Enter monthly figure.</t>
        </r>
      </text>
    </comment>
    <comment ref="B14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David Taylor:</t>
        </r>
        <r>
          <rPr>
            <sz val="9"/>
            <color indexed="81"/>
            <rFont val="Tahoma"/>
            <family val="2"/>
          </rPr>
          <t xml:space="preserve">
Normally paid four weekly.
Multiply by 13 and divide by 12 for montlhy figure.</t>
        </r>
      </text>
    </comment>
    <comment ref="B19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David Taylor:</t>
        </r>
        <r>
          <rPr>
            <sz val="9"/>
            <color indexed="81"/>
            <rFont val="Tahoma"/>
            <family val="2"/>
          </rPr>
          <t xml:space="preserve">
Enter total amount of savings</t>
        </r>
      </text>
    </comment>
    <comment ref="G21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>David Taylor:</t>
        </r>
        <r>
          <rPr>
            <sz val="9"/>
            <color indexed="81"/>
            <rFont val="Tahoma"/>
            <family val="2"/>
          </rPr>
          <t xml:space="preserve">
Estimated yearly cost divided by 12</t>
        </r>
      </text>
    </comment>
    <comment ref="D24" authorId="0" shapeId="0" xr:uid="{00000000-0006-0000-0200-00000C000000}">
      <text>
        <r>
          <rPr>
            <b/>
            <sz val="9"/>
            <color indexed="81"/>
            <rFont val="Tahoma"/>
            <family val="2"/>
          </rPr>
          <t>David Taylor:</t>
        </r>
        <r>
          <rPr>
            <sz val="9"/>
            <color indexed="81"/>
            <rFont val="Tahoma"/>
            <family val="2"/>
          </rPr>
          <t xml:space="preserve">
Enter monthly figure.
</t>
        </r>
      </text>
    </comment>
    <comment ref="I26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>David Taylor:</t>
        </r>
        <r>
          <rPr>
            <sz val="9"/>
            <color indexed="81"/>
            <rFont val="Tahoma"/>
            <family val="2"/>
          </rPr>
          <t xml:space="preserve">
Enter monthly figure.
</t>
        </r>
      </text>
    </comment>
    <comment ref="G30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>David Taylor:</t>
        </r>
        <r>
          <rPr>
            <sz val="9"/>
            <color indexed="81"/>
            <rFont val="Tahoma"/>
            <family val="2"/>
          </rPr>
          <t xml:space="preserve">
Enter monthly repayment </t>
        </r>
      </text>
    </comment>
    <comment ref="G31" authorId="0" shapeId="0" xr:uid="{00000000-0006-0000-0200-000010000000}">
      <text>
        <r>
          <rPr>
            <b/>
            <sz val="9"/>
            <color indexed="81"/>
            <rFont val="Tahoma"/>
            <family val="2"/>
          </rPr>
          <t>David Taylor:</t>
        </r>
        <r>
          <rPr>
            <sz val="9"/>
            <color indexed="81"/>
            <rFont val="Tahoma"/>
            <family val="2"/>
          </rPr>
          <t xml:space="preserve">
Enter monthly payment </t>
        </r>
      </text>
    </comment>
  </commentList>
</comments>
</file>

<file path=xl/sharedStrings.xml><?xml version="1.0" encoding="utf-8"?>
<sst xmlns="http://schemas.openxmlformats.org/spreadsheetml/2006/main" count="207" uniqueCount="91">
  <si>
    <t>INCOME</t>
  </si>
  <si>
    <t>Maintenance Grant</t>
  </si>
  <si>
    <t>Parents Learning Allowance</t>
  </si>
  <si>
    <t>Child Care Grant</t>
  </si>
  <si>
    <t>Earnings</t>
  </si>
  <si>
    <t>Child Benefit</t>
  </si>
  <si>
    <t>Housing Benefit</t>
  </si>
  <si>
    <t>Other Benefits</t>
  </si>
  <si>
    <t>Savings</t>
  </si>
  <si>
    <t>Total Income</t>
  </si>
  <si>
    <t>Maintenance Loan</t>
  </si>
  <si>
    <t xml:space="preserve">Rent </t>
  </si>
  <si>
    <t>HOUSING COSTS</t>
  </si>
  <si>
    <t>Weekly</t>
  </si>
  <si>
    <t>Water</t>
  </si>
  <si>
    <t>Broadband</t>
  </si>
  <si>
    <t xml:space="preserve"> </t>
  </si>
  <si>
    <t>Books</t>
  </si>
  <si>
    <t>Printing</t>
  </si>
  <si>
    <t>Courses</t>
  </si>
  <si>
    <t>Stationery</t>
  </si>
  <si>
    <t>STUDY COSTS</t>
  </si>
  <si>
    <t>LIVING COSTS</t>
  </si>
  <si>
    <t>Food</t>
  </si>
  <si>
    <t>Toiletries</t>
  </si>
  <si>
    <t>Coffee/snacks</t>
  </si>
  <si>
    <t>Mobile Phone</t>
  </si>
  <si>
    <t>TOTALS</t>
  </si>
  <si>
    <t>Haircuts</t>
  </si>
  <si>
    <t>Clothes</t>
  </si>
  <si>
    <t>Shoes</t>
  </si>
  <si>
    <t>Other</t>
  </si>
  <si>
    <t>Car</t>
  </si>
  <si>
    <t>Sports/Hobbies</t>
  </si>
  <si>
    <t>Petrol</t>
  </si>
  <si>
    <t>Insurance</t>
  </si>
  <si>
    <t>Service/Repairs</t>
  </si>
  <si>
    <t>MOT</t>
  </si>
  <si>
    <t xml:space="preserve">Travel </t>
  </si>
  <si>
    <t>Train</t>
  </si>
  <si>
    <t>Bus</t>
  </si>
  <si>
    <t>Plus Savings</t>
  </si>
  <si>
    <t>OTHER</t>
  </si>
  <si>
    <t>Child Care</t>
  </si>
  <si>
    <t>Medicines</t>
  </si>
  <si>
    <t>Credit/Store Cards</t>
  </si>
  <si>
    <t>Loans/Debts</t>
  </si>
  <si>
    <t xml:space="preserve">Equipment </t>
  </si>
  <si>
    <t>Gas/Electricity</t>
  </si>
  <si>
    <t>TV Package</t>
  </si>
  <si>
    <t>TV Licence</t>
  </si>
  <si>
    <t>Road Tax</t>
  </si>
  <si>
    <t>Parents/Partner</t>
  </si>
  <si>
    <t xml:space="preserve">Your Budget </t>
  </si>
  <si>
    <t>Income - enter all income in the appropriate cells</t>
  </si>
  <si>
    <t>Totals</t>
  </si>
  <si>
    <t>Please note this spreadsheet is only intended to be used as a guide, it is your responsibility to mange your income and expenditure.</t>
  </si>
  <si>
    <t>Essential costs</t>
  </si>
  <si>
    <t xml:space="preserve">     Essential costs</t>
  </si>
  <si>
    <t xml:space="preserve">     Living costs</t>
  </si>
  <si>
    <t>for Living Costs</t>
  </si>
  <si>
    <t>Essential Costs = is all expenditure except Living Costs</t>
  </si>
  <si>
    <t xml:space="preserve">Your budget for living costs = amount available after essential expenditure taken into account </t>
  </si>
  <si>
    <t>Budget Surplus/Deficit</t>
  </si>
  <si>
    <t>Going out</t>
  </si>
  <si>
    <t>No. of Weeks</t>
  </si>
  <si>
    <t>Total Income &amp; Savings</t>
  </si>
  <si>
    <t>Monthly</t>
  </si>
  <si>
    <t>Universal Credit</t>
  </si>
  <si>
    <t>Budget Weekly</t>
  </si>
  <si>
    <t>Budget Monthly</t>
  </si>
  <si>
    <t>Select appropriate number of months from the drop down</t>
  </si>
  <si>
    <t xml:space="preserve">Housing Costs - enter weekly/monthly amounts   </t>
  </si>
  <si>
    <t>Study Costs - enter weekly/monthly amounts</t>
  </si>
  <si>
    <t>Living Costs - enter weekly/monthly amounts</t>
  </si>
  <si>
    <t>Other - enter weekly/monthly amounts</t>
  </si>
  <si>
    <t>Travel - enter weekly/monthly amounts</t>
  </si>
  <si>
    <t>Other income should be entered as weekly/monthly figure</t>
  </si>
  <si>
    <t>Shows totals for all income and all expenditure on period total and weekly/monthly level</t>
  </si>
  <si>
    <t>Shows net position after Essential Costs and Living Costs deducted</t>
  </si>
  <si>
    <t>Loan Repayment</t>
  </si>
  <si>
    <r>
      <t xml:space="preserve">The aim of this spreadsheet is to identify how much money you have coming in, </t>
    </r>
    <r>
      <rPr>
        <u/>
        <sz val="14"/>
        <color theme="1"/>
        <rFont val="Calibri"/>
        <family val="2"/>
        <scheme val="minor"/>
      </rPr>
      <t>your income</t>
    </r>
    <r>
      <rPr>
        <sz val="14"/>
        <color theme="1"/>
        <rFont val="Calibri"/>
        <family val="2"/>
        <scheme val="minor"/>
      </rPr>
      <t xml:space="preserve">, and how much money you spend, </t>
    </r>
    <r>
      <rPr>
        <u/>
        <sz val="14"/>
        <color theme="1"/>
        <rFont val="Calibri"/>
        <family val="2"/>
        <scheme val="minor"/>
      </rPr>
      <t>your expenditure</t>
    </r>
    <r>
      <rPr>
        <sz val="14"/>
        <color theme="1"/>
        <rFont val="Calibri"/>
        <family val="2"/>
        <scheme val="minor"/>
      </rPr>
      <t>.</t>
    </r>
  </si>
  <si>
    <r>
      <t xml:space="preserve">There are two tabs </t>
    </r>
    <r>
      <rPr>
        <b/>
        <sz val="14"/>
        <color theme="1"/>
        <rFont val="Calibri"/>
        <family val="2"/>
        <scheme val="minor"/>
      </rPr>
      <t>Budget Weekly</t>
    </r>
    <r>
      <rPr>
        <sz val="14"/>
        <color theme="1"/>
        <rFont val="Calibri"/>
        <family val="2"/>
        <scheme val="minor"/>
      </rPr>
      <t xml:space="preserve"> and </t>
    </r>
    <r>
      <rPr>
        <b/>
        <sz val="14"/>
        <color theme="1"/>
        <rFont val="Calibri"/>
        <family val="2"/>
        <scheme val="minor"/>
      </rPr>
      <t>Budget Monthly</t>
    </r>
  </si>
  <si>
    <r>
      <t>Select appropriate number of weeks from the drop down -</t>
    </r>
    <r>
      <rPr>
        <b/>
        <sz val="14"/>
        <rFont val="Calibri"/>
        <family val="2"/>
        <scheme val="minor"/>
      </rPr>
      <t xml:space="preserve"> 52</t>
    </r>
    <r>
      <rPr>
        <sz val="14"/>
        <rFont val="Calibri"/>
        <family val="2"/>
        <scheme val="minor"/>
      </rPr>
      <t xml:space="preserve"> weeks for Nursing students</t>
    </r>
  </si>
  <si>
    <r>
      <t xml:space="preserve">Negative amounts are shown in </t>
    </r>
    <r>
      <rPr>
        <b/>
        <sz val="14"/>
        <color rgb="FFFF0000"/>
        <rFont val="Calibri"/>
        <family val="2"/>
        <scheme val="minor"/>
      </rPr>
      <t>red</t>
    </r>
    <r>
      <rPr>
        <sz val="14"/>
        <color theme="1"/>
        <rFont val="Calibri"/>
        <family val="2"/>
        <scheme val="minor"/>
      </rPr>
      <t xml:space="preserve"> and heading changes to deficit</t>
    </r>
  </si>
  <si>
    <r>
      <t xml:space="preserve">                                                                                                              - </t>
    </r>
    <r>
      <rPr>
        <b/>
        <sz val="14"/>
        <rFont val="Calibri"/>
        <family val="2"/>
        <scheme val="minor"/>
      </rPr>
      <t>43</t>
    </r>
    <r>
      <rPr>
        <sz val="14"/>
        <rFont val="Calibri"/>
        <family val="2"/>
        <scheme val="minor"/>
      </rPr>
      <t xml:space="preserve"> weeks is roughly the period your student finance covers</t>
    </r>
  </si>
  <si>
    <r>
      <t xml:space="preserve">                                                                                                              - </t>
    </r>
    <r>
      <rPr>
        <b/>
        <sz val="14"/>
        <rFont val="Calibri"/>
        <family val="2"/>
        <scheme val="minor"/>
      </rPr>
      <t>11</t>
    </r>
    <r>
      <rPr>
        <sz val="14"/>
        <rFont val="Calibri"/>
        <family val="2"/>
        <scheme val="minor"/>
      </rPr>
      <t xml:space="preserve"> months - many private rents are over 11 months</t>
    </r>
  </si>
  <si>
    <t xml:space="preserve">Other </t>
  </si>
  <si>
    <t>Bursary</t>
  </si>
  <si>
    <t>Streaming</t>
  </si>
  <si>
    <r>
      <t xml:space="preserve">                                                                                                              - </t>
    </r>
    <r>
      <rPr>
        <b/>
        <sz val="14"/>
        <rFont val="Calibri"/>
        <family val="2"/>
        <scheme val="minor"/>
      </rPr>
      <t>40</t>
    </r>
    <r>
      <rPr>
        <sz val="14"/>
        <rFont val="Calibri"/>
        <family val="2"/>
        <scheme val="minor"/>
      </rPr>
      <t xml:space="preserve"> weeks is the period your rent is paid for on campus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</si>
</sst>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#,##0.00_ ;[Red]\-#,##0.00\ "/>
    <numFmt numFmtId="166" formatCode="0.00_ ;[Red]\-0.00\ "/>
    <numFmt numFmtId="167" formatCode="0_ ;[Red]\-0\ "/>
    <numFmt numFmtId="168" formatCode="#,##0.0"/>
  </numFmts>
  <fonts count="3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rgb="FF00B0F0"/>
      <name val="Calibri"/>
      <family val="2"/>
      <scheme val="minor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8"/>
      <color theme="0"/>
      <name val="Calibri"/>
      <family val="2"/>
    </font>
    <font>
      <b/>
      <sz val="7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sz val="14"/>
      <color theme="1"/>
      <name val="Verdana"/>
      <family val="2"/>
    </font>
    <font>
      <sz val="12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sz val="12"/>
      <color theme="3"/>
      <name val="Calibri"/>
      <family val="2"/>
    </font>
    <font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2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0" fontId="0" fillId="5" borderId="0" xfId="0" applyFill="1" applyBorder="1" applyProtection="1"/>
    <xf numFmtId="0" fontId="3" fillId="5" borderId="2" xfId="0" applyFont="1" applyFill="1" applyBorder="1" applyProtection="1"/>
    <xf numFmtId="0" fontId="3" fillId="5" borderId="3" xfId="0" applyFont="1" applyFill="1" applyBorder="1" applyAlignment="1" applyProtection="1">
      <alignment horizontal="center"/>
    </xf>
    <xf numFmtId="0" fontId="0" fillId="5" borderId="4" xfId="0" applyFill="1" applyBorder="1" applyProtection="1"/>
    <xf numFmtId="0" fontId="3" fillId="5" borderId="5" xfId="0" applyFont="1" applyFill="1" applyBorder="1" applyProtection="1"/>
    <xf numFmtId="3" fontId="3" fillId="5" borderId="1" xfId="0" applyNumberFormat="1" applyFont="1" applyFill="1" applyBorder="1" applyAlignment="1" applyProtection="1">
      <alignment horizontal="center"/>
    </xf>
    <xf numFmtId="0" fontId="0" fillId="5" borderId="6" xfId="0" applyFill="1" applyBorder="1" applyProtection="1"/>
    <xf numFmtId="1" fontId="3" fillId="5" borderId="1" xfId="0" applyNumberFormat="1" applyFont="1" applyFill="1" applyBorder="1" applyAlignment="1" applyProtection="1">
      <alignment horizontal="center"/>
    </xf>
    <xf numFmtId="0" fontId="1" fillId="5" borderId="7" xfId="0" applyFont="1" applyFill="1" applyBorder="1" applyProtection="1"/>
    <xf numFmtId="165" fontId="0" fillId="5" borderId="6" xfId="0" applyNumberFormat="1" applyFill="1" applyBorder="1" applyProtection="1"/>
    <xf numFmtId="0" fontId="0" fillId="5" borderId="6" xfId="0" applyNumberFormat="1" applyFill="1" applyBorder="1" applyProtection="1"/>
    <xf numFmtId="0" fontId="1" fillId="5" borderId="8" xfId="0" applyFont="1" applyFill="1" applyBorder="1" applyProtection="1"/>
    <xf numFmtId="0" fontId="3" fillId="5" borderId="9" xfId="0" applyFont="1" applyFill="1" applyBorder="1" applyProtection="1"/>
    <xf numFmtId="0" fontId="3" fillId="5" borderId="9" xfId="0" applyNumberFormat="1" applyFont="1" applyFill="1" applyBorder="1" applyAlignment="1" applyProtection="1">
      <alignment horizontal="center" readingOrder="1"/>
    </xf>
    <xf numFmtId="0" fontId="0" fillId="5" borderId="10" xfId="0" applyNumberFormat="1" applyFill="1" applyBorder="1" applyProtection="1"/>
    <xf numFmtId="164" fontId="6" fillId="4" borderId="1" xfId="0" applyNumberFormat="1" applyFont="1" applyFill="1" applyBorder="1" applyAlignment="1" applyProtection="1">
      <alignment horizontal="center"/>
    </xf>
    <xf numFmtId="164" fontId="6" fillId="4" borderId="1" xfId="0" applyNumberFormat="1" applyFont="1" applyFill="1" applyBorder="1" applyAlignment="1" applyProtection="1">
      <alignment horizontal="center" readingOrder="1"/>
    </xf>
    <xf numFmtId="0" fontId="3" fillId="5" borderId="15" xfId="0" applyFont="1" applyFill="1" applyBorder="1" applyProtection="1"/>
    <xf numFmtId="0" fontId="3" fillId="5" borderId="16" xfId="0" applyFont="1" applyFill="1" applyBorder="1" applyProtection="1"/>
    <xf numFmtId="0" fontId="8" fillId="0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 applyProtection="1">
      <alignment horizontal="center"/>
      <protection locked="0"/>
    </xf>
    <xf numFmtId="0" fontId="8" fillId="5" borderId="4" xfId="0" applyFont="1" applyFill="1" applyBorder="1" applyProtection="1"/>
    <xf numFmtId="0" fontId="8" fillId="5" borderId="6" xfId="0" applyFont="1" applyFill="1" applyBorder="1" applyProtection="1"/>
    <xf numFmtId="0" fontId="8" fillId="3" borderId="11" xfId="0" applyFont="1" applyFill="1" applyBorder="1" applyAlignment="1" applyProtection="1">
      <alignment horizontal="center"/>
      <protection locked="0"/>
    </xf>
    <xf numFmtId="0" fontId="11" fillId="5" borderId="2" xfId="0" applyFont="1" applyFill="1" applyBorder="1" applyProtection="1"/>
    <xf numFmtId="0" fontId="8" fillId="5" borderId="3" xfId="0" applyFont="1" applyFill="1" applyBorder="1" applyProtection="1"/>
    <xf numFmtId="0" fontId="9" fillId="5" borderId="5" xfId="0" applyFont="1" applyFill="1" applyBorder="1" applyProtection="1"/>
    <xf numFmtId="167" fontId="3" fillId="6" borderId="11" xfId="0" applyNumberFormat="1" applyFont="1" applyFill="1" applyBorder="1" applyAlignment="1" applyProtection="1">
      <alignment horizontal="center"/>
    </xf>
    <xf numFmtId="166" fontId="3" fillId="6" borderId="11" xfId="0" applyNumberFormat="1" applyFont="1" applyFill="1" applyBorder="1" applyAlignment="1" applyProtection="1">
      <alignment horizontal="center"/>
    </xf>
    <xf numFmtId="0" fontId="8" fillId="5" borderId="8" xfId="0" applyFont="1" applyFill="1" applyBorder="1" applyProtection="1"/>
    <xf numFmtId="0" fontId="8" fillId="5" borderId="9" xfId="0" applyFont="1" applyFill="1" applyBorder="1" applyProtection="1"/>
    <xf numFmtId="0" fontId="8" fillId="5" borderId="10" xfId="0" applyFont="1" applyFill="1" applyBorder="1" applyProtection="1"/>
    <xf numFmtId="3" fontId="14" fillId="0" borderId="1" xfId="0" applyNumberFormat="1" applyFont="1" applyFill="1" applyBorder="1" applyAlignment="1" applyProtection="1">
      <alignment horizontal="center"/>
      <protection locked="0"/>
    </xf>
    <xf numFmtId="0" fontId="14" fillId="0" borderId="1" xfId="0" applyFont="1" applyFill="1" applyBorder="1" applyAlignment="1" applyProtection="1">
      <alignment horizontal="center"/>
      <protection locked="0"/>
    </xf>
    <xf numFmtId="0" fontId="17" fillId="5" borderId="3" xfId="0" applyFont="1" applyFill="1" applyBorder="1" applyAlignment="1" applyProtection="1">
      <alignment horizontal="centerContinuous" wrapText="1"/>
    </xf>
    <xf numFmtId="0" fontId="16" fillId="5" borderId="3" xfId="0" applyFont="1" applyFill="1" applyBorder="1" applyAlignment="1" applyProtection="1">
      <alignment horizontal="centerContinuous" wrapText="1"/>
    </xf>
    <xf numFmtId="0" fontId="18" fillId="0" borderId="0" xfId="0" applyFont="1" applyProtection="1"/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Protection="1"/>
    <xf numFmtId="3" fontId="14" fillId="3" borderId="18" xfId="0" applyNumberFormat="1" applyFont="1" applyFill="1" applyBorder="1" applyAlignment="1" applyProtection="1">
      <alignment horizontal="center"/>
      <protection locked="0"/>
    </xf>
    <xf numFmtId="0" fontId="19" fillId="5" borderId="5" xfId="0" applyFont="1" applyFill="1" applyBorder="1" applyProtection="1"/>
    <xf numFmtId="3" fontId="9" fillId="5" borderId="1" xfId="0" applyNumberFormat="1" applyFont="1" applyFill="1" applyBorder="1" applyAlignment="1" applyProtection="1">
      <alignment horizontal="center"/>
    </xf>
    <xf numFmtId="0" fontId="20" fillId="5" borderId="5" xfId="0" applyFont="1" applyFill="1" applyBorder="1" applyProtection="1"/>
    <xf numFmtId="0" fontId="21" fillId="5" borderId="5" xfId="0" applyFont="1" applyFill="1" applyBorder="1" applyProtection="1"/>
    <xf numFmtId="3" fontId="20" fillId="5" borderId="1" xfId="0" applyNumberFormat="1" applyFont="1" applyFill="1" applyBorder="1" applyAlignment="1" applyProtection="1">
      <alignment horizontal="center"/>
    </xf>
    <xf numFmtId="3" fontId="21" fillId="5" borderId="1" xfId="0" applyNumberFormat="1" applyFont="1" applyFill="1" applyBorder="1" applyAlignment="1" applyProtection="1">
      <alignment horizontal="center"/>
    </xf>
    <xf numFmtId="0" fontId="21" fillId="5" borderId="1" xfId="0" applyFont="1" applyFill="1" applyBorder="1" applyAlignment="1" applyProtection="1">
      <alignment horizontal="center"/>
    </xf>
    <xf numFmtId="0" fontId="0" fillId="2" borderId="0" xfId="0" applyFill="1" applyBorder="1" applyProtection="1"/>
    <xf numFmtId="0" fontId="18" fillId="0" borderId="0" xfId="0" applyFont="1"/>
    <xf numFmtId="0" fontId="24" fillId="0" borderId="0" xfId="0" applyFont="1"/>
    <xf numFmtId="0" fontId="27" fillId="0" borderId="0" xfId="1" applyFont="1"/>
    <xf numFmtId="0" fontId="28" fillId="0" borderId="0" xfId="1" applyFont="1"/>
    <xf numFmtId="0" fontId="26" fillId="0" borderId="0" xfId="0" applyFont="1"/>
    <xf numFmtId="0" fontId="31" fillId="0" borderId="0" xfId="1" applyFont="1"/>
    <xf numFmtId="0" fontId="32" fillId="0" borderId="0" xfId="0" applyFont="1" applyAlignment="1">
      <alignment vertical="center"/>
    </xf>
    <xf numFmtId="0" fontId="9" fillId="7" borderId="1" xfId="0" applyFont="1" applyFill="1" applyBorder="1" applyAlignment="1" applyProtection="1">
      <alignment horizontal="center"/>
    </xf>
    <xf numFmtId="0" fontId="0" fillId="7" borderId="9" xfId="0" applyFill="1" applyBorder="1" applyProtection="1"/>
    <xf numFmtId="0" fontId="0" fillId="7" borderId="4" xfId="0" applyFill="1" applyBorder="1" applyProtection="1"/>
    <xf numFmtId="0" fontId="0" fillId="7" borderId="6" xfId="0" applyFill="1" applyBorder="1" applyProtection="1"/>
    <xf numFmtId="0" fontId="0" fillId="7" borderId="10" xfId="0" applyFill="1" applyBorder="1" applyProtection="1"/>
    <xf numFmtId="0" fontId="1" fillId="7" borderId="2" xfId="1" applyFont="1" applyFill="1" applyBorder="1" applyProtection="1">
      <protection locked="0"/>
    </xf>
    <xf numFmtId="0" fontId="17" fillId="7" borderId="3" xfId="0" applyFont="1" applyFill="1" applyBorder="1" applyAlignment="1" applyProtection="1">
      <alignment horizontal="centerContinuous" wrapText="1"/>
    </xf>
    <xf numFmtId="0" fontId="3" fillId="7" borderId="1" xfId="0" applyFont="1" applyFill="1" applyBorder="1" applyAlignment="1" applyProtection="1">
      <alignment horizontal="center"/>
    </xf>
    <xf numFmtId="0" fontId="33" fillId="7" borderId="3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/>
    </xf>
    <xf numFmtId="0" fontId="3" fillId="7" borderId="5" xfId="0" applyFont="1" applyFill="1" applyBorder="1" applyProtection="1"/>
    <xf numFmtId="0" fontId="3" fillId="7" borderId="7" xfId="0" applyFont="1" applyFill="1" applyBorder="1" applyProtection="1"/>
    <xf numFmtId="0" fontId="1" fillId="7" borderId="8" xfId="0" applyFont="1" applyFill="1" applyBorder="1" applyProtection="1"/>
    <xf numFmtId="0" fontId="1" fillId="7" borderId="9" xfId="0" applyFont="1" applyFill="1" applyBorder="1" applyProtection="1"/>
    <xf numFmtId="0" fontId="8" fillId="8" borderId="5" xfId="0" applyFont="1" applyFill="1" applyBorder="1" applyProtection="1"/>
    <xf numFmtId="0" fontId="8" fillId="9" borderId="5" xfId="0" applyFont="1" applyFill="1" applyBorder="1" applyProtection="1"/>
    <xf numFmtId="0" fontId="13" fillId="10" borderId="2" xfId="0" applyFont="1" applyFill="1" applyBorder="1" applyProtection="1"/>
    <xf numFmtId="0" fontId="3" fillId="10" borderId="5" xfId="0" applyFont="1" applyFill="1" applyBorder="1"/>
    <xf numFmtId="0" fontId="13" fillId="10" borderId="5" xfId="0" applyFont="1" applyFill="1" applyBorder="1" applyProtection="1"/>
    <xf numFmtId="0" fontId="13" fillId="10" borderId="7" xfId="0" applyFont="1" applyFill="1" applyBorder="1" applyProtection="1"/>
    <xf numFmtId="0" fontId="3" fillId="10" borderId="7" xfId="0" applyFont="1" applyFill="1" applyBorder="1"/>
    <xf numFmtId="0" fontId="34" fillId="10" borderId="5" xfId="1" applyFont="1" applyFill="1" applyBorder="1" applyProtection="1">
      <protection locked="0"/>
    </xf>
    <xf numFmtId="0" fontId="13" fillId="10" borderId="8" xfId="0" applyFont="1" applyFill="1" applyBorder="1" applyProtection="1"/>
    <xf numFmtId="0" fontId="15" fillId="10" borderId="3" xfId="0" applyFont="1" applyFill="1" applyBorder="1" applyAlignment="1" applyProtection="1">
      <alignment horizontal="centerContinuous" wrapText="1"/>
    </xf>
    <xf numFmtId="0" fontId="13" fillId="10" borderId="3" xfId="0" applyFont="1" applyFill="1" applyBorder="1" applyAlignment="1" applyProtection="1">
      <alignment horizontal="center"/>
    </xf>
    <xf numFmtId="0" fontId="15" fillId="10" borderId="4" xfId="0" applyFont="1" applyFill="1" applyBorder="1" applyAlignment="1" applyProtection="1">
      <alignment horizontal="center" wrapText="1"/>
    </xf>
    <xf numFmtId="1" fontId="13" fillId="10" borderId="1" xfId="0" applyNumberFormat="1" applyFont="1" applyFill="1" applyBorder="1" applyAlignment="1" applyProtection="1">
      <alignment horizontal="center"/>
    </xf>
    <xf numFmtId="2" fontId="13" fillId="10" borderId="1" xfId="0" applyNumberFormat="1" applyFon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0" fontId="13" fillId="10" borderId="6" xfId="0" applyFont="1" applyFill="1" applyBorder="1" applyProtection="1"/>
    <xf numFmtId="0" fontId="13" fillId="10" borderId="0" xfId="0" applyFont="1" applyFill="1" applyBorder="1" applyAlignment="1" applyProtection="1">
      <alignment horizontal="center"/>
    </xf>
    <xf numFmtId="3" fontId="13" fillId="10" borderId="1" xfId="0" applyNumberFormat="1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4" fillId="10" borderId="1" xfId="0" applyFont="1" applyFill="1" applyBorder="1" applyAlignment="1" applyProtection="1">
      <alignment horizontal="center"/>
    </xf>
    <xf numFmtId="1" fontId="14" fillId="10" borderId="1" xfId="0" applyNumberFormat="1" applyFont="1" applyFill="1" applyBorder="1" applyAlignment="1" applyProtection="1">
      <alignment horizontal="center"/>
    </xf>
    <xf numFmtId="0" fontId="14" fillId="10" borderId="0" xfId="0" applyFont="1" applyFill="1" applyBorder="1" applyProtection="1"/>
    <xf numFmtId="0" fontId="14" fillId="10" borderId="6" xfId="0" applyFont="1" applyFill="1" applyBorder="1" applyProtection="1"/>
    <xf numFmtId="0" fontId="14" fillId="10" borderId="10" xfId="0" applyFont="1" applyFill="1" applyBorder="1" applyProtection="1"/>
    <xf numFmtId="0" fontId="14" fillId="10" borderId="9" xfId="0" applyFont="1" applyFill="1" applyBorder="1" applyProtection="1"/>
    <xf numFmtId="0" fontId="14" fillId="10" borderId="9" xfId="0" applyFont="1" applyFill="1" applyBorder="1" applyAlignment="1" applyProtection="1">
      <alignment horizontal="center"/>
    </xf>
    <xf numFmtId="0" fontId="2" fillId="8" borderId="2" xfId="0" applyFont="1" applyFill="1" applyBorder="1" applyProtection="1"/>
    <xf numFmtId="0" fontId="0" fillId="8" borderId="3" xfId="0" applyFont="1" applyFill="1" applyBorder="1" applyProtection="1"/>
    <xf numFmtId="3" fontId="8" fillId="8" borderId="1" xfId="0" applyNumberFormat="1" applyFont="1" applyFill="1" applyBorder="1" applyAlignment="1" applyProtection="1">
      <alignment horizontal="center"/>
    </xf>
    <xf numFmtId="0" fontId="10" fillId="8" borderId="5" xfId="1" applyFont="1" applyFill="1" applyBorder="1" applyProtection="1">
      <protection locked="0"/>
    </xf>
    <xf numFmtId="0" fontId="0" fillId="8" borderId="7" xfId="0" applyFont="1" applyFill="1" applyBorder="1" applyProtection="1"/>
    <xf numFmtId="3" fontId="9" fillId="8" borderId="1" xfId="0" applyNumberFormat="1" applyFont="1" applyFill="1" applyBorder="1" applyAlignment="1" applyProtection="1">
      <alignment horizontal="center"/>
    </xf>
    <xf numFmtId="0" fontId="0" fillId="8" borderId="8" xfId="0" applyFont="1" applyFill="1" applyBorder="1" applyProtection="1"/>
    <xf numFmtId="0" fontId="0" fillId="8" borderId="9" xfId="0" applyFont="1" applyFill="1" applyBorder="1" applyProtection="1"/>
    <xf numFmtId="0" fontId="0" fillId="8" borderId="3" xfId="0" applyFont="1" applyFill="1" applyBorder="1" applyAlignment="1" applyProtection="1">
      <alignment horizontal="center"/>
    </xf>
    <xf numFmtId="0" fontId="0" fillId="8" borderId="4" xfId="0" applyFont="1" applyFill="1" applyBorder="1" applyProtection="1"/>
    <xf numFmtId="0" fontId="0" fillId="8" borderId="6" xfId="0" applyFont="1" applyFill="1" applyBorder="1" applyProtection="1"/>
    <xf numFmtId="0" fontId="0" fillId="8" borderId="10" xfId="0" applyFont="1" applyFill="1" applyBorder="1" applyProtection="1"/>
    <xf numFmtId="1" fontId="9" fillId="8" borderId="1" xfId="0" applyNumberFormat="1" applyFont="1" applyFill="1" applyBorder="1" applyAlignment="1" applyProtection="1">
      <alignment horizontal="center"/>
    </xf>
    <xf numFmtId="0" fontId="9" fillId="11" borderId="2" xfId="0" applyFont="1" applyFill="1" applyBorder="1" applyProtection="1"/>
    <xf numFmtId="0" fontId="8" fillId="11" borderId="3" xfId="0" applyFont="1" applyFill="1" applyBorder="1" applyProtection="1"/>
    <xf numFmtId="0" fontId="8" fillId="11" borderId="5" xfId="0" applyFont="1" applyFill="1" applyBorder="1" applyProtection="1"/>
    <xf numFmtId="0" fontId="8" fillId="11" borderId="1" xfId="0" applyFont="1" applyFill="1" applyBorder="1" applyAlignment="1" applyProtection="1">
      <alignment horizontal="center"/>
    </xf>
    <xf numFmtId="0" fontId="9" fillId="11" borderId="1" xfId="0" applyFont="1" applyFill="1" applyBorder="1" applyAlignment="1" applyProtection="1">
      <alignment horizontal="center"/>
    </xf>
    <xf numFmtId="0" fontId="8" fillId="11" borderId="8" xfId="0" applyFont="1" applyFill="1" applyBorder="1" applyProtection="1"/>
    <xf numFmtId="0" fontId="8" fillId="11" borderId="9" xfId="0" applyFont="1" applyFill="1" applyBorder="1" applyProtection="1"/>
    <xf numFmtId="0" fontId="8" fillId="11" borderId="6" xfId="0" applyFont="1" applyFill="1" applyBorder="1" applyProtection="1"/>
    <xf numFmtId="0" fontId="8" fillId="11" borderId="10" xfId="0" applyFont="1" applyFill="1" applyBorder="1" applyProtection="1"/>
    <xf numFmtId="0" fontId="8" fillId="11" borderId="4" xfId="0" applyFont="1" applyFill="1" applyBorder="1" applyProtection="1"/>
    <xf numFmtId="0" fontId="8" fillId="11" borderId="3" xfId="0" applyFont="1" applyFill="1" applyBorder="1" applyAlignment="1" applyProtection="1">
      <alignment horizontal="center"/>
    </xf>
    <xf numFmtId="0" fontId="3" fillId="7" borderId="2" xfId="0" applyFont="1" applyFill="1" applyBorder="1"/>
    <xf numFmtId="0" fontId="9" fillId="12" borderId="2" xfId="0" applyFont="1" applyFill="1" applyBorder="1" applyProtection="1"/>
    <xf numFmtId="0" fontId="8" fillId="12" borderId="3" xfId="0" applyFont="1" applyFill="1" applyBorder="1" applyProtection="1"/>
    <xf numFmtId="0" fontId="8" fillId="12" borderId="5" xfId="0" applyFont="1" applyFill="1" applyBorder="1" applyProtection="1"/>
    <xf numFmtId="0" fontId="8" fillId="12" borderId="1" xfId="0" applyFont="1" applyFill="1" applyBorder="1" applyAlignment="1" applyProtection="1">
      <alignment horizontal="center"/>
    </xf>
    <xf numFmtId="0" fontId="10" fillId="12" borderId="5" xfId="1" applyFont="1" applyFill="1" applyBorder="1" applyProtection="1"/>
    <xf numFmtId="0" fontId="8" fillId="12" borderId="7" xfId="0" applyFont="1" applyFill="1" applyBorder="1" applyProtection="1"/>
    <xf numFmtId="0" fontId="8" fillId="12" borderId="0" xfId="0" applyFont="1" applyFill="1" applyBorder="1" applyAlignment="1" applyProtection="1">
      <alignment horizontal="center"/>
    </xf>
    <xf numFmtId="0" fontId="9" fillId="12" borderId="1" xfId="0" applyFont="1" applyFill="1" applyBorder="1" applyAlignment="1" applyProtection="1">
      <alignment horizontal="center"/>
    </xf>
    <xf numFmtId="0" fontId="12" fillId="12" borderId="8" xfId="0" applyFont="1" applyFill="1" applyBorder="1" applyProtection="1"/>
    <xf numFmtId="0" fontId="12" fillId="12" borderId="9" xfId="0" applyFont="1" applyFill="1" applyBorder="1" applyProtection="1"/>
    <xf numFmtId="0" fontId="8" fillId="12" borderId="3" xfId="0" applyFont="1" applyFill="1" applyBorder="1" applyAlignment="1" applyProtection="1">
      <alignment horizontal="center"/>
    </xf>
    <xf numFmtId="0" fontId="8" fillId="12" borderId="4" xfId="0" applyFont="1" applyFill="1" applyBorder="1" applyProtection="1"/>
    <xf numFmtId="0" fontId="8" fillId="12" borderId="6" xfId="0" applyFont="1" applyFill="1" applyBorder="1" applyProtection="1"/>
    <xf numFmtId="0" fontId="12" fillId="12" borderId="10" xfId="0" applyFont="1" applyFill="1" applyBorder="1" applyProtection="1"/>
    <xf numFmtId="0" fontId="8" fillId="12" borderId="0" xfId="0" applyFont="1" applyFill="1" applyBorder="1" applyAlignment="1" applyProtection="1">
      <alignment horizontal="center"/>
      <protection locked="0"/>
    </xf>
    <xf numFmtId="0" fontId="9" fillId="9" borderId="2" xfId="0" applyFont="1" applyFill="1" applyBorder="1" applyProtection="1"/>
    <xf numFmtId="0" fontId="8" fillId="9" borderId="7" xfId="0" applyFont="1" applyFill="1" applyBorder="1" applyProtection="1"/>
    <xf numFmtId="0" fontId="9" fillId="9" borderId="17" xfId="0" applyFont="1" applyFill="1" applyBorder="1" applyProtection="1"/>
    <xf numFmtId="0" fontId="8" fillId="9" borderId="16" xfId="0" applyFont="1" applyFill="1" applyBorder="1" applyProtection="1"/>
    <xf numFmtId="0" fontId="0" fillId="9" borderId="7" xfId="0" applyFill="1" applyBorder="1"/>
    <xf numFmtId="0" fontId="8" fillId="9" borderId="8" xfId="0" applyFont="1" applyFill="1" applyBorder="1" applyProtection="1"/>
    <xf numFmtId="0" fontId="8" fillId="9" borderId="3" xfId="0" applyFont="1" applyFill="1" applyBorder="1" applyProtection="1"/>
    <xf numFmtId="0" fontId="8" fillId="9" borderId="3" xfId="0" applyFont="1" applyFill="1" applyBorder="1" applyAlignment="1" applyProtection="1">
      <alignment horizontal="center"/>
    </xf>
    <xf numFmtId="0" fontId="8" fillId="9" borderId="4" xfId="0" applyFont="1" applyFill="1" applyBorder="1" applyProtection="1"/>
    <xf numFmtId="0" fontId="8" fillId="9" borderId="1" xfId="0" applyFont="1" applyFill="1" applyBorder="1" applyAlignment="1" applyProtection="1">
      <alignment horizontal="center"/>
    </xf>
    <xf numFmtId="0" fontId="8" fillId="9" borderId="0" xfId="0" applyFont="1" applyFill="1" applyBorder="1" applyAlignment="1" applyProtection="1">
      <alignment horizontal="center"/>
    </xf>
    <xf numFmtId="0" fontId="8" fillId="9" borderId="12" xfId="0" applyFont="1" applyFill="1" applyBorder="1" applyAlignment="1" applyProtection="1">
      <alignment horizontal="center"/>
    </xf>
    <xf numFmtId="0" fontId="8" fillId="9" borderId="11" xfId="0" applyFont="1" applyFill="1" applyBorder="1" applyAlignment="1" applyProtection="1">
      <alignment horizontal="center"/>
    </xf>
    <xf numFmtId="0" fontId="9" fillId="9" borderId="1" xfId="0" applyFont="1" applyFill="1" applyBorder="1" applyAlignment="1" applyProtection="1">
      <alignment horizontal="center"/>
    </xf>
    <xf numFmtId="0" fontId="8" fillId="9" borderId="9" xfId="0" applyFont="1" applyFill="1" applyBorder="1" applyProtection="1"/>
    <xf numFmtId="0" fontId="8" fillId="9" borderId="6" xfId="0" applyFont="1" applyFill="1" applyBorder="1" applyProtection="1"/>
    <xf numFmtId="0" fontId="8" fillId="9" borderId="10" xfId="0" applyFont="1" applyFill="1" applyBorder="1" applyProtection="1"/>
    <xf numFmtId="0" fontId="8" fillId="9" borderId="13" xfId="0" applyFont="1" applyFill="1" applyBorder="1" applyAlignment="1" applyProtection="1">
      <alignment horizontal="center"/>
    </xf>
    <xf numFmtId="0" fontId="35" fillId="3" borderId="14" xfId="0" applyFont="1" applyFill="1" applyBorder="1" applyAlignment="1" applyProtection="1">
      <alignment horizontal="center"/>
      <protection locked="0"/>
    </xf>
    <xf numFmtId="3" fontId="14" fillId="3" borderId="1" xfId="0" applyNumberFormat="1" applyFont="1" applyFill="1" applyBorder="1" applyAlignment="1" applyProtection="1">
      <alignment horizontal="center"/>
      <protection locked="0"/>
    </xf>
    <xf numFmtId="0" fontId="14" fillId="3" borderId="1" xfId="0" applyFont="1" applyFill="1" applyBorder="1" applyAlignment="1" applyProtection="1">
      <alignment horizontal="center"/>
      <protection locked="0"/>
    </xf>
    <xf numFmtId="1" fontId="14" fillId="3" borderId="1" xfId="0" applyNumberFormat="1" applyFont="1" applyFill="1" applyBorder="1" applyAlignment="1" applyProtection="1">
      <alignment horizontal="center"/>
    </xf>
    <xf numFmtId="0" fontId="3" fillId="10" borderId="1" xfId="0" applyFont="1" applyFill="1" applyBorder="1"/>
    <xf numFmtId="167" fontId="3" fillId="13" borderId="11" xfId="0" applyNumberFormat="1" applyFont="1" applyFill="1" applyBorder="1" applyAlignment="1" applyProtection="1">
      <alignment horizontal="center"/>
    </xf>
    <xf numFmtId="166" fontId="3" fillId="13" borderId="11" xfId="0" applyNumberFormat="1" applyFont="1" applyFill="1" applyBorder="1" applyAlignment="1" applyProtection="1">
      <alignment horizontal="center"/>
    </xf>
    <xf numFmtId="168" fontId="8" fillId="8" borderId="1" xfId="0" applyNumberFormat="1" applyFont="1" applyFill="1" applyBorder="1" applyAlignment="1" applyProtection="1">
      <alignment horizontal="center"/>
    </xf>
    <xf numFmtId="0" fontId="0" fillId="7" borderId="4" xfId="0" applyFill="1" applyBorder="1" applyAlignment="1" applyProtection="1"/>
    <xf numFmtId="0" fontId="0" fillId="0" borderId="6" xfId="0" applyBorder="1" applyAlignment="1"/>
    <xf numFmtId="0" fontId="0" fillId="0" borderId="10" xfId="0" applyBorder="1" applyAlignment="1"/>
    <xf numFmtId="0" fontId="1" fillId="7" borderId="8" xfId="0" applyFont="1" applyFill="1" applyBorder="1" applyAlignment="1" applyProtection="1"/>
    <xf numFmtId="0" fontId="0" fillId="0" borderId="9" xfId="0" applyBorder="1" applyAlignment="1"/>
    <xf numFmtId="0" fontId="36" fillId="0" borderId="0" xfId="0" applyFont="1" applyProtection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CCFF"/>
      <color rgb="FFFF0000"/>
      <color rgb="FFFFFF99"/>
      <color rgb="FFFFFF66"/>
      <color rgb="FFFF9999"/>
      <color rgb="FFFF0066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hsbsa.nhs.uk/nhs-low-income-scheme" TargetMode="External"/><Relationship Id="rId2" Type="http://schemas.openxmlformats.org/officeDocument/2006/relationships/hyperlink" Target="https://www.gov.uk/universal-credit" TargetMode="External"/><Relationship Id="rId1" Type="http://schemas.openxmlformats.org/officeDocument/2006/relationships/hyperlink" Target="http://www.tvlicensing.co.uk/check-if-you-need-one/topics/tv-licence-types-and-costs-top2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universal-credit" TargetMode="External"/><Relationship Id="rId7" Type="http://schemas.openxmlformats.org/officeDocument/2006/relationships/comments" Target="../comments2.xml"/><Relationship Id="rId2" Type="http://schemas.openxmlformats.org/officeDocument/2006/relationships/hyperlink" Target="http://www.tvlicensing.co.uk/check-if-you-need-one/topics/tv-licence-types-and-costs-top2" TargetMode="External"/><Relationship Id="rId1" Type="http://schemas.openxmlformats.org/officeDocument/2006/relationships/hyperlink" Target="http://www.worc.ac.uk/moneyadvice/708.htm" TargetMode="External"/><Relationship Id="rId6" Type="http://schemas.openxmlformats.org/officeDocument/2006/relationships/vmlDrawing" Target="../drawings/vmlDrawing2.v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nhsbsa.nhs.uk/nhs-low-income-schem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44"/>
  <sheetViews>
    <sheetView showGridLines="0" showRowColHeaders="0" workbookViewId="0">
      <selection activeCell="B15" sqref="B15"/>
    </sheetView>
  </sheetViews>
  <sheetFormatPr defaultRowHeight="18.75" x14ac:dyDescent="0.3"/>
  <cols>
    <col min="1" max="1" width="5.28515625" style="54" customWidth="1"/>
    <col min="2" max="2" width="133.85546875" style="54" bestFit="1" customWidth="1"/>
    <col min="3" max="7" width="9.140625" style="54"/>
    <col min="8" max="8" width="70.42578125" style="54" customWidth="1"/>
    <col min="9" max="16384" width="9.140625" style="54"/>
  </cols>
  <sheetData>
    <row r="2" spans="2:2" x14ac:dyDescent="0.3">
      <c r="B2" s="54" t="s">
        <v>81</v>
      </c>
    </row>
    <row r="3" spans="2:2" ht="7.5" customHeight="1" x14ac:dyDescent="0.3"/>
    <row r="4" spans="2:2" x14ac:dyDescent="0.3">
      <c r="B4" s="54" t="s">
        <v>56</v>
      </c>
    </row>
    <row r="6" spans="2:2" x14ac:dyDescent="0.3">
      <c r="B6" s="54" t="s">
        <v>82</v>
      </c>
    </row>
    <row r="8" spans="2:2" x14ac:dyDescent="0.3">
      <c r="B8" s="55" t="s">
        <v>69</v>
      </c>
    </row>
    <row r="9" spans="2:2" x14ac:dyDescent="0.3">
      <c r="B9" s="56" t="s">
        <v>83</v>
      </c>
    </row>
    <row r="10" spans="2:2" x14ac:dyDescent="0.3">
      <c r="B10" s="56" t="s">
        <v>85</v>
      </c>
    </row>
    <row r="11" spans="2:2" x14ac:dyDescent="0.3">
      <c r="B11" s="56" t="s">
        <v>90</v>
      </c>
    </row>
    <row r="12" spans="2:2" x14ac:dyDescent="0.3">
      <c r="B12" s="56"/>
    </row>
    <row r="13" spans="2:2" x14ac:dyDescent="0.3">
      <c r="B13" s="55" t="s">
        <v>70</v>
      </c>
    </row>
    <row r="14" spans="2:2" x14ac:dyDescent="0.3">
      <c r="B14" s="56" t="s">
        <v>71</v>
      </c>
    </row>
    <row r="15" spans="2:2" x14ac:dyDescent="0.3">
      <c r="B15" s="56" t="s">
        <v>86</v>
      </c>
    </row>
    <row r="16" spans="2:2" x14ac:dyDescent="0.3">
      <c r="B16" s="56" t="s">
        <v>16</v>
      </c>
    </row>
    <row r="17" spans="2:2" x14ac:dyDescent="0.3">
      <c r="B17" s="54" t="s">
        <v>54</v>
      </c>
    </row>
    <row r="19" spans="2:2" x14ac:dyDescent="0.3">
      <c r="B19" s="54" t="s">
        <v>77</v>
      </c>
    </row>
    <row r="20" spans="2:2" ht="4.5" customHeight="1" x14ac:dyDescent="0.3"/>
    <row r="21" spans="2:2" x14ac:dyDescent="0.3">
      <c r="B21" s="54" t="s">
        <v>72</v>
      </c>
    </row>
    <row r="22" spans="2:2" x14ac:dyDescent="0.3">
      <c r="B22" s="54" t="s">
        <v>73</v>
      </c>
    </row>
    <row r="23" spans="2:2" x14ac:dyDescent="0.3">
      <c r="B23" s="54" t="s">
        <v>74</v>
      </c>
    </row>
    <row r="24" spans="2:2" x14ac:dyDescent="0.3">
      <c r="B24" s="54" t="s">
        <v>75</v>
      </c>
    </row>
    <row r="25" spans="2:2" x14ac:dyDescent="0.3">
      <c r="B25" s="54" t="s">
        <v>76</v>
      </c>
    </row>
    <row r="26" spans="2:2" ht="5.25" customHeight="1" x14ac:dyDescent="0.3"/>
    <row r="27" spans="2:2" x14ac:dyDescent="0.3">
      <c r="B27" s="57"/>
    </row>
    <row r="28" spans="2:2" x14ac:dyDescent="0.3">
      <c r="B28" s="57" t="s">
        <v>55</v>
      </c>
    </row>
    <row r="29" spans="2:2" x14ac:dyDescent="0.3">
      <c r="B29" s="54" t="s">
        <v>78</v>
      </c>
    </row>
    <row r="30" spans="2:2" x14ac:dyDescent="0.3">
      <c r="B30" s="54" t="s">
        <v>61</v>
      </c>
    </row>
    <row r="31" spans="2:2" x14ac:dyDescent="0.3">
      <c r="B31" s="54" t="s">
        <v>62</v>
      </c>
    </row>
    <row r="33" spans="2:2" x14ac:dyDescent="0.3">
      <c r="B33" s="57" t="s">
        <v>63</v>
      </c>
    </row>
    <row r="34" spans="2:2" x14ac:dyDescent="0.3">
      <c r="B34" s="54" t="s">
        <v>79</v>
      </c>
    </row>
    <row r="35" spans="2:2" x14ac:dyDescent="0.3">
      <c r="B35" s="54" t="s">
        <v>84</v>
      </c>
    </row>
    <row r="37" spans="2:2" x14ac:dyDescent="0.3">
      <c r="B37" s="58"/>
    </row>
    <row r="41" spans="2:2" x14ac:dyDescent="0.3">
      <c r="B41" s="59"/>
    </row>
    <row r="42" spans="2:2" x14ac:dyDescent="0.3">
      <c r="B42" s="59"/>
    </row>
    <row r="43" spans="2:2" x14ac:dyDescent="0.3">
      <c r="B43" s="59"/>
    </row>
    <row r="44" spans="2:2" x14ac:dyDescent="0.3">
      <c r="B44" s="59"/>
    </row>
  </sheetData>
  <sheetProtection algorithmName="SHA-512" hashValue="4qT7mbvlr2UFZ7xWNTADLTLre96sdzNAbu4YuqHOY/sXRkLzUnUNLDkCWUkF0CPWX4t46J560/ooCyfLMZTLWQ==" saltValue="3mIDGytDftot761ZkVF6zA==" spinCount="100000" sheet="1" objects="1" scenarios="1"/>
  <hyperlinks>
    <hyperlink ref="B8" location="'Budget Weekly'!A1" display="Budget " xr:uid="{00000000-0004-0000-0000-000000000000}"/>
    <hyperlink ref="B13" location="'Budget Monthly'!A1" display="Budget Monthly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4"/>
  <sheetViews>
    <sheetView showGridLines="0" showRowColHeaders="0" tabSelected="1" showRuler="0" zoomScaleNormal="100" workbookViewId="0">
      <selection activeCell="C19" sqref="C19"/>
    </sheetView>
  </sheetViews>
  <sheetFormatPr defaultRowHeight="15" x14ac:dyDescent="0.25"/>
  <cols>
    <col min="1" max="1" width="3.85546875" style="1" customWidth="1"/>
    <col min="2" max="2" width="27.7109375" style="1" customWidth="1"/>
    <col min="3" max="3" width="9.42578125" style="1" bestFit="1" customWidth="1"/>
    <col min="4" max="4" width="8.28515625" style="2" bestFit="1" customWidth="1"/>
    <col min="5" max="5" width="5.42578125" style="1" customWidth="1"/>
    <col min="6" max="6" width="2.28515625" style="1" customWidth="1"/>
    <col min="7" max="7" width="17.5703125" style="1" customWidth="1"/>
    <col min="8" max="8" width="8" style="1" customWidth="1"/>
    <col min="9" max="9" width="7.5703125" style="1" customWidth="1"/>
    <col min="10" max="10" width="2.28515625" style="1" customWidth="1"/>
    <col min="11" max="11" width="2.5703125" style="1" customWidth="1"/>
    <col min="12" max="12" width="18.5703125" style="1" customWidth="1"/>
    <col min="13" max="14" width="7.7109375" style="1" customWidth="1"/>
    <col min="15" max="15" width="2.140625" style="1" customWidth="1"/>
    <col min="16" max="16" width="4.7109375" style="1" customWidth="1"/>
    <col min="17" max="30" width="9.140625" style="171"/>
    <col min="31" max="16384" width="9.140625" style="1"/>
  </cols>
  <sheetData>
    <row r="1" spans="1:17" ht="15.75" thickBot="1" x14ac:dyDescent="0.3">
      <c r="A1" s="3"/>
      <c r="B1" s="3"/>
      <c r="C1" s="3"/>
      <c r="D1" s="4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7" ht="23.25" x14ac:dyDescent="0.25">
      <c r="A2" s="3"/>
      <c r="B2" s="76" t="s">
        <v>0</v>
      </c>
      <c r="C2" s="83" t="s">
        <v>16</v>
      </c>
      <c r="D2" s="84" t="s">
        <v>13</v>
      </c>
      <c r="E2" s="85" t="s">
        <v>65</v>
      </c>
      <c r="F2" s="3"/>
      <c r="G2" s="124" t="s">
        <v>21</v>
      </c>
      <c r="H2" s="66"/>
      <c r="I2" s="68" t="s">
        <v>13</v>
      </c>
      <c r="J2" s="62"/>
      <c r="K2" s="3"/>
      <c r="L2" s="6" t="s">
        <v>27</v>
      </c>
      <c r="M2" s="39"/>
      <c r="N2" s="7" t="s">
        <v>13</v>
      </c>
      <c r="O2" s="8"/>
      <c r="P2" s="3"/>
      <c r="Q2" s="41">
        <v>40</v>
      </c>
    </row>
    <row r="3" spans="1:17" ht="15.75" x14ac:dyDescent="0.25">
      <c r="A3" s="3"/>
      <c r="B3" s="77" t="s">
        <v>10</v>
      </c>
      <c r="C3" s="37">
        <v>10554</v>
      </c>
      <c r="D3" s="86">
        <f>C3/E3</f>
        <v>263.85000000000002</v>
      </c>
      <c r="E3" s="158">
        <v>40</v>
      </c>
      <c r="F3" s="3"/>
      <c r="G3" s="70" t="s">
        <v>17</v>
      </c>
      <c r="H3" s="67">
        <f>I3*E3</f>
        <v>160</v>
      </c>
      <c r="I3" s="25">
        <v>4</v>
      </c>
      <c r="J3" s="63"/>
      <c r="K3" s="3"/>
      <c r="L3" s="9" t="s">
        <v>9</v>
      </c>
      <c r="M3" s="10">
        <f>C21</f>
        <v>10554</v>
      </c>
      <c r="N3" s="10">
        <f>D21</f>
        <v>263.85000000000002</v>
      </c>
      <c r="O3" s="11"/>
      <c r="P3" s="3"/>
      <c r="Q3" s="41">
        <v>43</v>
      </c>
    </row>
    <row r="4" spans="1:17" ht="15.75" x14ac:dyDescent="0.25">
      <c r="A4" s="3"/>
      <c r="B4" s="77" t="s">
        <v>1</v>
      </c>
      <c r="C4" s="37">
        <v>0</v>
      </c>
      <c r="D4" s="87">
        <f>C4/E3</f>
        <v>0</v>
      </c>
      <c r="E4" s="88" t="s">
        <v>16</v>
      </c>
      <c r="F4" s="3"/>
      <c r="G4" s="70" t="s">
        <v>18</v>
      </c>
      <c r="H4" s="67">
        <f>I4*E3</f>
        <v>80</v>
      </c>
      <c r="I4" s="25">
        <v>2</v>
      </c>
      <c r="J4" s="63"/>
      <c r="K4" s="3"/>
      <c r="L4" s="9" t="s">
        <v>57</v>
      </c>
      <c r="M4" s="10">
        <f>C32+H9+H23+H32</f>
        <v>7089.5</v>
      </c>
      <c r="N4" s="12">
        <f>D32+I9+I23+I32</f>
        <v>177.23750000000001</v>
      </c>
      <c r="O4" s="11"/>
      <c r="P4" s="3"/>
      <c r="Q4" s="41">
        <v>52</v>
      </c>
    </row>
    <row r="5" spans="1:17" ht="15.75" x14ac:dyDescent="0.25">
      <c r="A5" s="3" t="s">
        <v>16</v>
      </c>
      <c r="B5" s="77" t="s">
        <v>2</v>
      </c>
      <c r="C5" s="37">
        <v>0</v>
      </c>
      <c r="D5" s="87">
        <f>C5/E3</f>
        <v>0</v>
      </c>
      <c r="E5" s="88" t="s">
        <v>16</v>
      </c>
      <c r="F5" s="3"/>
      <c r="G5" s="70" t="s">
        <v>47</v>
      </c>
      <c r="H5" s="67">
        <f>I5*E3</f>
        <v>0</v>
      </c>
      <c r="I5" s="25">
        <v>0</v>
      </c>
      <c r="J5" s="63"/>
      <c r="K5" s="3"/>
      <c r="L5" s="13"/>
      <c r="M5" s="20">
        <f>M3-M4</f>
        <v>3464.5</v>
      </c>
      <c r="N5" s="20">
        <f>N3-N4</f>
        <v>86.612500000000011</v>
      </c>
      <c r="O5" s="14"/>
      <c r="P5" s="3"/>
    </row>
    <row r="6" spans="1:17" ht="15.75" x14ac:dyDescent="0.25">
      <c r="A6" s="3"/>
      <c r="B6" s="77" t="s">
        <v>88</v>
      </c>
      <c r="C6" s="37">
        <v>0</v>
      </c>
      <c r="D6" s="87">
        <f>C6/E3</f>
        <v>0</v>
      </c>
      <c r="E6" s="88" t="s">
        <v>16</v>
      </c>
      <c r="F6" s="3"/>
      <c r="G6" s="70" t="s">
        <v>19</v>
      </c>
      <c r="H6" s="67">
        <f>I6*E3</f>
        <v>0</v>
      </c>
      <c r="I6" s="25">
        <v>0</v>
      </c>
      <c r="J6" s="63"/>
      <c r="K6" s="3"/>
      <c r="L6" s="9" t="s">
        <v>41</v>
      </c>
      <c r="M6" s="10">
        <f>C19</f>
        <v>0</v>
      </c>
      <c r="N6" s="12">
        <f>M6/43</f>
        <v>0</v>
      </c>
      <c r="O6" s="11"/>
      <c r="P6" s="3"/>
    </row>
    <row r="7" spans="1:17" ht="15.75" x14ac:dyDescent="0.25">
      <c r="A7" s="3"/>
      <c r="B7" s="77" t="s">
        <v>3</v>
      </c>
      <c r="C7" s="37">
        <v>0</v>
      </c>
      <c r="D7" s="87">
        <f>C7/E3</f>
        <v>0</v>
      </c>
      <c r="E7" s="88" t="s">
        <v>16</v>
      </c>
      <c r="F7" s="3"/>
      <c r="G7" s="70" t="s">
        <v>20</v>
      </c>
      <c r="H7" s="67">
        <f>I7*E3</f>
        <v>80</v>
      </c>
      <c r="I7" s="25">
        <v>2</v>
      </c>
      <c r="J7" s="63"/>
      <c r="K7" s="3"/>
      <c r="L7" s="22" t="s">
        <v>53</v>
      </c>
      <c r="M7" s="5"/>
      <c r="N7" s="5"/>
      <c r="O7" s="15"/>
      <c r="P7" s="3"/>
    </row>
    <row r="8" spans="1:17" ht="15.75" x14ac:dyDescent="0.25">
      <c r="A8" s="3"/>
      <c r="B8" s="78" t="s">
        <v>87</v>
      </c>
      <c r="C8" s="37">
        <v>0</v>
      </c>
      <c r="D8" s="87">
        <f>C8/E3</f>
        <v>0</v>
      </c>
      <c r="E8" s="88" t="s">
        <v>16</v>
      </c>
      <c r="F8" s="3"/>
      <c r="G8" s="70" t="s">
        <v>31</v>
      </c>
      <c r="H8" s="67">
        <f t="shared" ref="H8" si="0">I8*43</f>
        <v>0</v>
      </c>
      <c r="I8" s="25">
        <v>0</v>
      </c>
      <c r="J8" s="63"/>
      <c r="K8" s="3"/>
      <c r="L8" s="23" t="s">
        <v>60</v>
      </c>
      <c r="M8" s="21">
        <f>M5+M6</f>
        <v>3464.5</v>
      </c>
      <c r="N8" s="21">
        <f>N5+N6</f>
        <v>86.612500000000011</v>
      </c>
      <c r="O8" s="15"/>
      <c r="P8" s="3"/>
    </row>
    <row r="9" spans="1:17" ht="16.5" thickBot="1" x14ac:dyDescent="0.3">
      <c r="A9" s="3"/>
      <c r="B9" s="78"/>
      <c r="C9" s="91">
        <f>SUM(C3:C8)</f>
        <v>10554</v>
      </c>
      <c r="D9" s="86">
        <f>SUM(D3:D8)</f>
        <v>263.85000000000002</v>
      </c>
      <c r="E9" s="89"/>
      <c r="F9" s="3"/>
      <c r="G9" s="71"/>
      <c r="H9" s="67">
        <f>SUM(H3:H8)</f>
        <v>320</v>
      </c>
      <c r="I9" s="69">
        <f>SUM(I3:I8)</f>
        <v>8</v>
      </c>
      <c r="J9" s="63"/>
      <c r="K9" s="3"/>
      <c r="L9" s="16"/>
      <c r="M9" s="17"/>
      <c r="N9" s="18"/>
      <c r="O9" s="19"/>
      <c r="P9" s="3"/>
    </row>
    <row r="10" spans="1:17" ht="16.5" thickBot="1" x14ac:dyDescent="0.3">
      <c r="A10" s="3"/>
      <c r="B10" s="79"/>
      <c r="C10" s="92"/>
      <c r="D10" s="90" t="s">
        <v>13</v>
      </c>
      <c r="E10" s="89"/>
      <c r="F10" s="3"/>
      <c r="G10" s="72"/>
      <c r="H10" s="73"/>
      <c r="I10" s="61"/>
      <c r="J10" s="64"/>
      <c r="K10" s="3"/>
      <c r="L10" s="3"/>
      <c r="M10" s="3"/>
      <c r="N10" s="3"/>
      <c r="O10" s="3"/>
      <c r="P10" s="3"/>
    </row>
    <row r="11" spans="1:17" ht="16.5" thickBot="1" x14ac:dyDescent="0.3">
      <c r="A11" s="52"/>
      <c r="B11" s="80" t="s">
        <v>4</v>
      </c>
      <c r="C11" s="93">
        <f t="shared" ref="C11:C16" si="1">D11*43</f>
        <v>0</v>
      </c>
      <c r="D11" s="38">
        <v>0</v>
      </c>
      <c r="E11" s="96"/>
      <c r="F11" s="3"/>
      <c r="G11" s="3"/>
      <c r="H11" s="3"/>
      <c r="I11" s="3"/>
      <c r="J11" s="3"/>
      <c r="K11" s="3"/>
      <c r="L11" s="113" t="s">
        <v>22</v>
      </c>
      <c r="M11" s="114"/>
      <c r="N11" s="123" t="s">
        <v>13</v>
      </c>
      <c r="O11" s="122"/>
      <c r="P11" s="3"/>
    </row>
    <row r="12" spans="1:17" ht="15.75" x14ac:dyDescent="0.25">
      <c r="A12" s="3"/>
      <c r="B12" s="78" t="s">
        <v>52</v>
      </c>
      <c r="C12" s="93">
        <f t="shared" si="1"/>
        <v>0</v>
      </c>
      <c r="D12" s="38">
        <v>0</v>
      </c>
      <c r="E12" s="96"/>
      <c r="F12" s="3"/>
      <c r="G12" s="140" t="s">
        <v>38</v>
      </c>
      <c r="H12" s="146"/>
      <c r="I12" s="147" t="s">
        <v>13</v>
      </c>
      <c r="J12" s="148"/>
      <c r="K12" s="3"/>
      <c r="L12" s="115" t="s">
        <v>23</v>
      </c>
      <c r="M12" s="116">
        <f>N12*E3</f>
        <v>1400</v>
      </c>
      <c r="N12" s="25">
        <v>35</v>
      </c>
      <c r="O12" s="120"/>
      <c r="P12" s="3"/>
    </row>
    <row r="13" spans="1:17" ht="15.75" x14ac:dyDescent="0.25">
      <c r="A13" s="3"/>
      <c r="B13" s="81" t="s">
        <v>68</v>
      </c>
      <c r="C13" s="93">
        <f t="shared" si="1"/>
        <v>0</v>
      </c>
      <c r="D13" s="38">
        <v>0</v>
      </c>
      <c r="E13" s="96"/>
      <c r="F13" s="3"/>
      <c r="G13" s="75" t="s">
        <v>39</v>
      </c>
      <c r="H13" s="149">
        <f>I13*E3</f>
        <v>200</v>
      </c>
      <c r="I13" s="25">
        <v>5</v>
      </c>
      <c r="J13" s="155"/>
      <c r="K13" s="3"/>
      <c r="L13" s="115" t="s">
        <v>26</v>
      </c>
      <c r="M13" s="116">
        <f>N13*E3</f>
        <v>400</v>
      </c>
      <c r="N13" s="25">
        <v>10</v>
      </c>
      <c r="O13" s="120"/>
      <c r="P13" s="3"/>
    </row>
    <row r="14" spans="1:17" ht="15.75" x14ac:dyDescent="0.25">
      <c r="A14" s="3"/>
      <c r="B14" s="78" t="s">
        <v>5</v>
      </c>
      <c r="C14" s="93">
        <f t="shared" si="1"/>
        <v>0</v>
      </c>
      <c r="D14" s="38">
        <v>0</v>
      </c>
      <c r="E14" s="96"/>
      <c r="F14" s="3"/>
      <c r="G14" s="75" t="s">
        <v>40</v>
      </c>
      <c r="H14" s="149">
        <f>I14*E3</f>
        <v>0</v>
      </c>
      <c r="I14" s="25">
        <v>0</v>
      </c>
      <c r="J14" s="155"/>
      <c r="K14" s="3"/>
      <c r="L14" s="115" t="s">
        <v>25</v>
      </c>
      <c r="M14" s="116">
        <f>N14*E3</f>
        <v>200</v>
      </c>
      <c r="N14" s="25">
        <v>5</v>
      </c>
      <c r="O14" s="120"/>
      <c r="P14" s="3"/>
    </row>
    <row r="15" spans="1:17" ht="15.75" x14ac:dyDescent="0.25">
      <c r="A15" s="3"/>
      <c r="B15" s="78" t="s">
        <v>6</v>
      </c>
      <c r="C15" s="93">
        <f t="shared" si="1"/>
        <v>0</v>
      </c>
      <c r="D15" s="38">
        <v>0</v>
      </c>
      <c r="E15" s="96"/>
      <c r="F15" s="3"/>
      <c r="G15" s="141"/>
      <c r="H15" s="150"/>
      <c r="I15" s="150"/>
      <c r="J15" s="155"/>
      <c r="K15" s="3"/>
      <c r="L15" s="115" t="s">
        <v>89</v>
      </c>
      <c r="M15" s="116">
        <f>N15*E3</f>
        <v>120</v>
      </c>
      <c r="N15" s="25">
        <v>3</v>
      </c>
      <c r="O15" s="120"/>
      <c r="P15" s="3"/>
    </row>
    <row r="16" spans="1:17" ht="15.75" x14ac:dyDescent="0.25">
      <c r="A16" s="3"/>
      <c r="B16" s="78" t="s">
        <v>7</v>
      </c>
      <c r="C16" s="93">
        <f t="shared" si="1"/>
        <v>0</v>
      </c>
      <c r="D16" s="38">
        <v>0</v>
      </c>
      <c r="E16" s="96"/>
      <c r="F16" s="3"/>
      <c r="G16" s="142" t="s">
        <v>32</v>
      </c>
      <c r="H16" s="151" t="s">
        <v>16</v>
      </c>
      <c r="I16" s="157" t="s">
        <v>16</v>
      </c>
      <c r="J16" s="155"/>
      <c r="K16" s="3"/>
      <c r="L16" s="115" t="s">
        <v>24</v>
      </c>
      <c r="M16" s="116">
        <f>N16*E3</f>
        <v>120</v>
      </c>
      <c r="N16" s="25">
        <v>3</v>
      </c>
      <c r="O16" s="120"/>
      <c r="P16" s="3"/>
    </row>
    <row r="17" spans="1:16" ht="15.75" x14ac:dyDescent="0.25">
      <c r="A17" s="3"/>
      <c r="B17" s="78"/>
      <c r="C17" s="94">
        <f>SUM(C11:C15)</f>
        <v>0</v>
      </c>
      <c r="D17" s="94">
        <f>SUM(D11:D16)</f>
        <v>0</v>
      </c>
      <c r="E17" s="96"/>
      <c r="F17" s="3"/>
      <c r="G17" s="143" t="s">
        <v>80</v>
      </c>
      <c r="H17" s="152">
        <f>I17*E3</f>
        <v>0</v>
      </c>
      <c r="I17" s="28">
        <v>0</v>
      </c>
      <c r="J17" s="155"/>
      <c r="K17" s="3"/>
      <c r="L17" s="115" t="s">
        <v>64</v>
      </c>
      <c r="M17" s="116">
        <f>N17*E3</f>
        <v>600</v>
      </c>
      <c r="N17" s="25">
        <v>15</v>
      </c>
      <c r="O17" s="120"/>
      <c r="P17" s="3"/>
    </row>
    <row r="18" spans="1:16" ht="15.75" x14ac:dyDescent="0.25">
      <c r="A18" s="3"/>
      <c r="B18" s="79"/>
      <c r="C18" s="95"/>
      <c r="D18" s="92"/>
      <c r="E18" s="96"/>
      <c r="F18" s="3"/>
      <c r="G18" s="75" t="s">
        <v>34</v>
      </c>
      <c r="H18" s="149">
        <f>I18*E3</f>
        <v>0</v>
      </c>
      <c r="I18" s="25">
        <v>0</v>
      </c>
      <c r="J18" s="155"/>
      <c r="K18" s="3"/>
      <c r="L18" s="115" t="s">
        <v>28</v>
      </c>
      <c r="M18" s="116">
        <f>N18*E3</f>
        <v>80</v>
      </c>
      <c r="N18" s="25">
        <v>2</v>
      </c>
      <c r="O18" s="120"/>
      <c r="P18" s="3"/>
    </row>
    <row r="19" spans="1:16" ht="15.75" x14ac:dyDescent="0.25">
      <c r="A19" s="3"/>
      <c r="B19" s="78" t="s">
        <v>8</v>
      </c>
      <c r="C19" s="44">
        <v>0</v>
      </c>
      <c r="D19" s="92"/>
      <c r="E19" s="96"/>
      <c r="F19" s="3"/>
      <c r="G19" s="144" t="s">
        <v>51</v>
      </c>
      <c r="H19" s="149">
        <f>I19*E3</f>
        <v>0</v>
      </c>
      <c r="I19" s="25">
        <v>0</v>
      </c>
      <c r="J19" s="155"/>
      <c r="K19" s="3"/>
      <c r="L19" s="115" t="s">
        <v>29</v>
      </c>
      <c r="M19" s="116">
        <f>N19*E3</f>
        <v>200</v>
      </c>
      <c r="N19" s="25">
        <v>5</v>
      </c>
      <c r="O19" s="120"/>
      <c r="P19" s="3"/>
    </row>
    <row r="20" spans="1:16" ht="15.75" x14ac:dyDescent="0.25">
      <c r="A20" s="3"/>
      <c r="B20" s="79"/>
      <c r="C20" s="95"/>
      <c r="D20" s="92"/>
      <c r="E20" s="96"/>
      <c r="F20" s="3"/>
      <c r="G20" s="75" t="s">
        <v>35</v>
      </c>
      <c r="H20" s="149">
        <f>I20*E3</f>
        <v>0</v>
      </c>
      <c r="I20" s="25">
        <v>0</v>
      </c>
      <c r="J20" s="155"/>
      <c r="K20" s="3"/>
      <c r="L20" s="115" t="s">
        <v>30</v>
      </c>
      <c r="M20" s="116">
        <f>N20*E3</f>
        <v>80</v>
      </c>
      <c r="N20" s="25">
        <v>2</v>
      </c>
      <c r="O20" s="120"/>
      <c r="P20" s="3"/>
    </row>
    <row r="21" spans="1:16" ht="15.75" x14ac:dyDescent="0.25">
      <c r="A21" s="3"/>
      <c r="B21" s="78" t="s">
        <v>9</v>
      </c>
      <c r="C21" s="91">
        <f>C9+C17</f>
        <v>10554</v>
      </c>
      <c r="D21" s="91">
        <f>D9+D17+D19</f>
        <v>263.85000000000002</v>
      </c>
      <c r="E21" s="96"/>
      <c r="F21" s="3"/>
      <c r="G21" s="75" t="s">
        <v>36</v>
      </c>
      <c r="H21" s="149">
        <f>I21*E3</f>
        <v>0</v>
      </c>
      <c r="I21" s="25">
        <v>0</v>
      </c>
      <c r="J21" s="155"/>
      <c r="K21" s="3"/>
      <c r="L21" s="115" t="s">
        <v>33</v>
      </c>
      <c r="M21" s="116">
        <f>N21*E3</f>
        <v>40</v>
      </c>
      <c r="N21" s="25">
        <v>1</v>
      </c>
      <c r="O21" s="120"/>
      <c r="P21" s="3"/>
    </row>
    <row r="22" spans="1:16" ht="16.5" thickBot="1" x14ac:dyDescent="0.3">
      <c r="A22" s="3"/>
      <c r="B22" s="82"/>
      <c r="C22" s="98"/>
      <c r="D22" s="99"/>
      <c r="E22" s="97"/>
      <c r="F22" s="3"/>
      <c r="G22" s="75" t="s">
        <v>37</v>
      </c>
      <c r="H22" s="149">
        <f>I22*E3</f>
        <v>0</v>
      </c>
      <c r="I22" s="25">
        <v>0</v>
      </c>
      <c r="J22" s="155"/>
      <c r="K22" s="3"/>
      <c r="L22" s="115" t="s">
        <v>31</v>
      </c>
      <c r="M22" s="116">
        <f>N22*E3</f>
        <v>0</v>
      </c>
      <c r="N22" s="25">
        <v>0</v>
      </c>
      <c r="O22" s="120"/>
      <c r="P22" s="3"/>
    </row>
    <row r="23" spans="1:16" ht="16.5" thickBot="1" x14ac:dyDescent="0.3">
      <c r="A23" s="3"/>
      <c r="B23" s="3"/>
      <c r="C23" s="3"/>
      <c r="D23" s="4"/>
      <c r="E23" s="3"/>
      <c r="F23" s="3"/>
      <c r="G23" s="141"/>
      <c r="H23" s="153">
        <f>SUM(H13:H22)</f>
        <v>200</v>
      </c>
      <c r="I23" s="153">
        <f>SUM(I13:I22)</f>
        <v>5</v>
      </c>
      <c r="J23" s="155"/>
      <c r="K23" s="3"/>
      <c r="L23" s="115" t="s">
        <v>31</v>
      </c>
      <c r="M23" s="116">
        <f>N23*E3</f>
        <v>0</v>
      </c>
      <c r="N23" s="25">
        <v>0</v>
      </c>
      <c r="O23" s="120"/>
      <c r="P23" s="3"/>
    </row>
    <row r="24" spans="1:16" ht="16.5" thickBot="1" x14ac:dyDescent="0.3">
      <c r="A24" s="3"/>
      <c r="B24" s="100" t="s">
        <v>12</v>
      </c>
      <c r="C24" s="101"/>
      <c r="D24" s="108" t="s">
        <v>13</v>
      </c>
      <c r="E24" s="109"/>
      <c r="F24" s="3"/>
      <c r="G24" s="145"/>
      <c r="H24" s="154"/>
      <c r="I24" s="154"/>
      <c r="J24" s="156"/>
      <c r="K24" s="3"/>
      <c r="L24" s="115" t="s">
        <v>16</v>
      </c>
      <c r="M24" s="117">
        <f>SUM(M12:M23)</f>
        <v>3240</v>
      </c>
      <c r="N24" s="117">
        <f>SUM(N12:N23)</f>
        <v>81</v>
      </c>
      <c r="O24" s="120"/>
      <c r="P24" s="3"/>
    </row>
    <row r="25" spans="1:16" ht="16.5" thickBot="1" x14ac:dyDescent="0.3">
      <c r="A25" s="3"/>
      <c r="B25" s="74" t="s">
        <v>11</v>
      </c>
      <c r="C25" s="102">
        <f>D25*E3</f>
        <v>6400</v>
      </c>
      <c r="D25" s="25">
        <v>160</v>
      </c>
      <c r="E25" s="110"/>
      <c r="F25" s="3"/>
      <c r="G25" s="3"/>
      <c r="H25" s="3"/>
      <c r="I25" s="3"/>
      <c r="J25" s="3"/>
      <c r="K25" s="3"/>
      <c r="L25" s="118" t="s">
        <v>16</v>
      </c>
      <c r="M25" s="119"/>
      <c r="N25" s="119"/>
      <c r="O25" s="121"/>
      <c r="P25" s="3"/>
    </row>
    <row r="26" spans="1:16" ht="15.75" x14ac:dyDescent="0.25">
      <c r="A26" s="3"/>
      <c r="B26" s="74" t="s">
        <v>48</v>
      </c>
      <c r="C26" s="102">
        <f>D26*E3</f>
        <v>0</v>
      </c>
      <c r="D26" s="25">
        <v>0</v>
      </c>
      <c r="E26" s="110"/>
      <c r="F26" s="3"/>
      <c r="G26" s="125" t="s">
        <v>42</v>
      </c>
      <c r="H26" s="126"/>
      <c r="I26" s="135" t="s">
        <v>13</v>
      </c>
      <c r="J26" s="136"/>
      <c r="K26" s="3"/>
      <c r="L26" s="43" t="s">
        <v>16</v>
      </c>
      <c r="M26" s="43"/>
      <c r="N26" s="43"/>
      <c r="O26" s="43"/>
      <c r="P26" s="3"/>
    </row>
    <row r="27" spans="1:16" ht="16.5" thickBot="1" x14ac:dyDescent="0.3">
      <c r="A27" s="3"/>
      <c r="B27" s="74" t="s">
        <v>14</v>
      </c>
      <c r="C27" s="102">
        <f>D27*E3</f>
        <v>0</v>
      </c>
      <c r="D27" s="25">
        <v>0</v>
      </c>
      <c r="E27" s="110"/>
      <c r="F27" s="3"/>
      <c r="G27" s="127" t="s">
        <v>43</v>
      </c>
      <c r="H27" s="128">
        <f>I27*E3</f>
        <v>0</v>
      </c>
      <c r="I27" s="24">
        <v>0</v>
      </c>
      <c r="J27" s="137"/>
      <c r="K27" s="3"/>
      <c r="L27" s="3"/>
      <c r="M27" s="3"/>
      <c r="N27" s="3"/>
      <c r="O27" s="3"/>
      <c r="P27" s="3"/>
    </row>
    <row r="28" spans="1:16" ht="15.75" x14ac:dyDescent="0.25">
      <c r="A28" s="3"/>
      <c r="B28" s="74" t="s">
        <v>35</v>
      </c>
      <c r="C28" s="102">
        <f>D28*E3</f>
        <v>0</v>
      </c>
      <c r="D28" s="25">
        <v>0</v>
      </c>
      <c r="E28" s="110"/>
      <c r="F28" s="3"/>
      <c r="G28" s="129" t="s">
        <v>44</v>
      </c>
      <c r="H28" s="128">
        <f>I28*E3</f>
        <v>0</v>
      </c>
      <c r="I28" s="24">
        <v>0</v>
      </c>
      <c r="J28" s="137"/>
      <c r="K28" s="3"/>
      <c r="L28" s="29" t="str">
        <f>"BUDGET "&amp;IF(N24&gt;N8,"DEFICIT","SURPLUS")</f>
        <v>BUDGET SURPLUS</v>
      </c>
      <c r="M28" s="40"/>
      <c r="N28" s="30" t="s">
        <v>13</v>
      </c>
      <c r="O28" s="26"/>
      <c r="P28" s="3"/>
    </row>
    <row r="29" spans="1:16" ht="15.75" x14ac:dyDescent="0.25">
      <c r="A29" s="3"/>
      <c r="B29" s="74" t="s">
        <v>15</v>
      </c>
      <c r="C29" s="102">
        <f>D29*E3</f>
        <v>0</v>
      </c>
      <c r="D29" s="25">
        <v>0</v>
      </c>
      <c r="E29" s="110"/>
      <c r="F29" s="3"/>
      <c r="G29" s="130"/>
      <c r="H29" s="131"/>
      <c r="I29" s="139"/>
      <c r="J29" s="137"/>
      <c r="K29" s="3" t="s">
        <v>16</v>
      </c>
      <c r="L29" s="45" t="s">
        <v>66</v>
      </c>
      <c r="M29" s="46">
        <f>+M3+M6</f>
        <v>10554</v>
      </c>
      <c r="N29" s="46">
        <f>+N3+N6</f>
        <v>263.85000000000002</v>
      </c>
      <c r="O29" s="27"/>
      <c r="P29" s="3"/>
    </row>
    <row r="30" spans="1:16" ht="15.75" x14ac:dyDescent="0.25">
      <c r="A30" s="3"/>
      <c r="B30" s="74" t="s">
        <v>49</v>
      </c>
      <c r="C30" s="102">
        <f>D30*E3</f>
        <v>0</v>
      </c>
      <c r="D30" s="25">
        <v>0</v>
      </c>
      <c r="E30" s="110"/>
      <c r="F30" s="3"/>
      <c r="G30" s="127" t="s">
        <v>46</v>
      </c>
      <c r="H30" s="128">
        <f>I30:I32*E3</f>
        <v>0</v>
      </c>
      <c r="I30" s="24">
        <v>0</v>
      </c>
      <c r="J30" s="137"/>
      <c r="K30" s="3"/>
      <c r="L30" s="47" t="s">
        <v>58</v>
      </c>
      <c r="M30" s="49">
        <f>+M4</f>
        <v>7089.5</v>
      </c>
      <c r="N30" s="49">
        <f>+N4</f>
        <v>177.23750000000001</v>
      </c>
      <c r="O30" s="27"/>
      <c r="P30" s="3"/>
    </row>
    <row r="31" spans="1:16" ht="15.75" x14ac:dyDescent="0.25">
      <c r="A31" s="3"/>
      <c r="B31" s="103" t="s">
        <v>50</v>
      </c>
      <c r="C31" s="165">
        <v>169.5</v>
      </c>
      <c r="D31" s="42">
        <f>C31/E3</f>
        <v>4.2374999999999998</v>
      </c>
      <c r="E31" s="110"/>
      <c r="F31" s="3"/>
      <c r="G31" s="127" t="s">
        <v>45</v>
      </c>
      <c r="H31" s="128">
        <f>I31*E3</f>
        <v>0</v>
      </c>
      <c r="I31" s="24">
        <v>0</v>
      </c>
      <c r="J31" s="137"/>
      <c r="K31" s="3"/>
      <c r="L31" s="48" t="s">
        <v>59</v>
      </c>
      <c r="M31" s="50">
        <f>+M24</f>
        <v>3240</v>
      </c>
      <c r="N31" s="51">
        <f>+N24</f>
        <v>81</v>
      </c>
      <c r="O31" s="27"/>
      <c r="P31" s="3"/>
    </row>
    <row r="32" spans="1:16" ht="15.75" x14ac:dyDescent="0.25">
      <c r="A32" s="3"/>
      <c r="B32" s="104"/>
      <c r="C32" s="105">
        <f>SUM(C25:C31)</f>
        <v>6569.5</v>
      </c>
      <c r="D32" s="112">
        <f>SUM(D25:D31)</f>
        <v>164.23750000000001</v>
      </c>
      <c r="E32" s="110"/>
      <c r="F32" s="3"/>
      <c r="G32" s="130"/>
      <c r="H32" s="132">
        <f>SUM(H27:H31)</f>
        <v>0</v>
      </c>
      <c r="I32" s="132">
        <f>SUM(I27:I31)</f>
        <v>0</v>
      </c>
      <c r="J32" s="137"/>
      <c r="K32" s="3"/>
      <c r="L32" s="31" t="str">
        <f>IF(N24&gt;N8,"DEFICIT","SURPLUS")</f>
        <v>SURPLUS</v>
      </c>
      <c r="M32" s="32">
        <f>+M29-M30-M31</f>
        <v>224.5</v>
      </c>
      <c r="N32" s="33">
        <f>+N29-N30-N31</f>
        <v>5.6125000000000114</v>
      </c>
      <c r="O32" s="27"/>
      <c r="P32" s="3"/>
    </row>
    <row r="33" spans="1:16" ht="16.5" thickBot="1" x14ac:dyDescent="0.3">
      <c r="A33" s="3"/>
      <c r="B33" s="106"/>
      <c r="C33" s="107" t="s">
        <v>16</v>
      </c>
      <c r="D33" s="107"/>
      <c r="E33" s="111"/>
      <c r="F33" s="3"/>
      <c r="G33" s="133"/>
      <c r="H33" s="134"/>
      <c r="I33" s="134"/>
      <c r="J33" s="138"/>
      <c r="K33" s="3"/>
      <c r="L33" s="34"/>
      <c r="M33" s="35"/>
      <c r="N33" s="35"/>
      <c r="O33" s="36"/>
      <c r="P33" s="3"/>
    </row>
    <row r="34" spans="1:16" x14ac:dyDescent="0.25">
      <c r="A34" s="3"/>
      <c r="B34" s="3"/>
      <c r="C34" s="3"/>
      <c r="D34" s="4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</sheetData>
  <sheetProtection algorithmName="SHA-512" hashValue="DY5MiZU/uVlQDPMvM4RyHnS3tMmM+cyNKEdlhxeLOIoisEXMW6mYPJrtuw5aqpVbPbJ9YJmtRWYVTNyfLUofuw==" saltValue="fwhlmD+7+3eMVPCp3/2d7w==" spinCount="100000" sheet="1" selectLockedCells="1" pivotTables="0"/>
  <protectedRanges>
    <protectedRange sqref="E3" name="Range1"/>
  </protectedRanges>
  <dataValidations count="1">
    <dataValidation type="list" allowBlank="1" showInputMessage="1" showErrorMessage="1" sqref="E3" xr:uid="{00000000-0002-0000-0100-000000000000}">
      <formula1>$Q$2:$Q$4</formula1>
    </dataValidation>
  </dataValidations>
  <hyperlinks>
    <hyperlink ref="B31" r:id="rId1" xr:uid="{00000000-0004-0000-0100-000002000000}"/>
    <hyperlink ref="B13" r:id="rId2" xr:uid="{00000000-0004-0000-0100-000003000000}"/>
    <hyperlink ref="G28" r:id="rId3" xr:uid="{00000000-0004-0000-0100-000004000000}"/>
  </hyperlinks>
  <printOptions gridLines="1"/>
  <pageMargins left="0.23622047244094491" right="0.23622047244094491" top="0.43307086614173229" bottom="0.23622047244094491" header="0.11811023622047245" footer="0.11811023622047245"/>
  <pageSetup paperSize="9" orientation="landscape" r:id="rId4"/>
  <headerFooter scaleWithDoc="0">
    <oddHeader>&amp;C&amp;"-,Bold"&amp;14STUDENT WEEKLY BUDGET PLANNER 2023/24&amp;R&amp;"-,Bold"http://www.worc.ac.uk/moneyadvice/resources.htm</oddHeader>
  </headerFooter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4"/>
  <sheetViews>
    <sheetView zoomScale="95" zoomScaleNormal="95" workbookViewId="0">
      <selection activeCell="I21" sqref="I21"/>
    </sheetView>
  </sheetViews>
  <sheetFormatPr defaultRowHeight="15" x14ac:dyDescent="0.25"/>
  <cols>
    <col min="1" max="1" width="3.85546875" customWidth="1"/>
    <col min="2" max="2" width="27.85546875" customWidth="1"/>
    <col min="5" max="5" width="6.42578125" customWidth="1"/>
    <col min="6" max="6" width="3.5703125" customWidth="1"/>
    <col min="7" max="7" width="18.28515625" bestFit="1" customWidth="1"/>
    <col min="10" max="10" width="4.85546875" customWidth="1"/>
    <col min="11" max="11" width="3.42578125" customWidth="1"/>
    <col min="12" max="12" width="19" bestFit="1" customWidth="1"/>
    <col min="15" max="15" width="4.85546875" customWidth="1"/>
    <col min="16" max="16" width="4" customWidth="1"/>
  </cols>
  <sheetData>
    <row r="1" spans="1:18" ht="15.75" thickBot="1" x14ac:dyDescent="0.3">
      <c r="A1" s="3"/>
      <c r="B1" s="3"/>
      <c r="C1" s="3"/>
      <c r="D1" s="4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8" ht="15.75" x14ac:dyDescent="0.25">
      <c r="A2" s="3"/>
      <c r="B2" s="76" t="s">
        <v>0</v>
      </c>
      <c r="C2" s="83" t="s">
        <v>16</v>
      </c>
      <c r="D2" s="84" t="s">
        <v>67</v>
      </c>
      <c r="E2" s="85" t="s">
        <v>16</v>
      </c>
      <c r="F2" s="3"/>
      <c r="G2" s="65" t="s">
        <v>21</v>
      </c>
      <c r="H2" s="66"/>
      <c r="I2" s="68" t="s">
        <v>67</v>
      </c>
      <c r="J2" s="166"/>
      <c r="K2" s="3"/>
      <c r="L2" s="6" t="s">
        <v>27</v>
      </c>
      <c r="M2" s="39"/>
      <c r="N2" s="7" t="s">
        <v>67</v>
      </c>
      <c r="O2" s="8"/>
      <c r="P2" s="3"/>
    </row>
    <row r="3" spans="1:18" ht="15.75" x14ac:dyDescent="0.25">
      <c r="A3" s="3"/>
      <c r="B3" s="77" t="s">
        <v>10</v>
      </c>
      <c r="C3" s="159">
        <v>10554</v>
      </c>
      <c r="D3" s="86">
        <f>C3/E3</f>
        <v>1172.6666666666667</v>
      </c>
      <c r="E3" s="158">
        <v>9</v>
      </c>
      <c r="F3" s="3"/>
      <c r="G3" s="70" t="s">
        <v>17</v>
      </c>
      <c r="H3" s="67">
        <f>I3*E3</f>
        <v>144</v>
      </c>
      <c r="I3" s="25">
        <v>16</v>
      </c>
      <c r="J3" s="167"/>
      <c r="K3" s="3"/>
      <c r="L3" s="9" t="s">
        <v>9</v>
      </c>
      <c r="M3" s="10">
        <f>C21</f>
        <v>10554</v>
      </c>
      <c r="N3" s="10">
        <f>D21</f>
        <v>1172.6666666666667</v>
      </c>
      <c r="O3" s="11"/>
      <c r="P3" s="3"/>
      <c r="R3" s="53">
        <v>12</v>
      </c>
    </row>
    <row r="4" spans="1:18" ht="15.75" x14ac:dyDescent="0.25">
      <c r="A4" s="3"/>
      <c r="B4" s="77" t="s">
        <v>1</v>
      </c>
      <c r="C4" s="159">
        <v>0</v>
      </c>
      <c r="D4" s="87">
        <f>C4/E3</f>
        <v>0</v>
      </c>
      <c r="E4" s="88" t="s">
        <v>16</v>
      </c>
      <c r="F4" s="3"/>
      <c r="G4" s="70" t="s">
        <v>18</v>
      </c>
      <c r="H4" s="67">
        <f>I4*E3</f>
        <v>72</v>
      </c>
      <c r="I4" s="25">
        <v>8</v>
      </c>
      <c r="J4" s="167"/>
      <c r="K4" s="3"/>
      <c r="L4" s="9" t="s">
        <v>57</v>
      </c>
      <c r="M4" s="10">
        <f>C32+H9+H23+H32</f>
        <v>6784.5</v>
      </c>
      <c r="N4" s="12">
        <f>D32+I9+I23+I32</f>
        <v>749.13</v>
      </c>
      <c r="O4" s="11"/>
      <c r="P4" s="3"/>
      <c r="R4" s="53">
        <v>11</v>
      </c>
    </row>
    <row r="5" spans="1:18" ht="15.75" x14ac:dyDescent="0.25">
      <c r="A5" s="3"/>
      <c r="B5" s="77" t="s">
        <v>2</v>
      </c>
      <c r="C5" s="159">
        <v>0</v>
      </c>
      <c r="D5" s="87">
        <f>C5/E3</f>
        <v>0</v>
      </c>
      <c r="E5" s="88" t="s">
        <v>16</v>
      </c>
      <c r="F5" s="3"/>
      <c r="G5" s="70" t="s">
        <v>47</v>
      </c>
      <c r="H5" s="67">
        <f>I5*E3</f>
        <v>0</v>
      </c>
      <c r="I5" s="25">
        <v>0</v>
      </c>
      <c r="J5" s="167"/>
      <c r="K5" s="3"/>
      <c r="L5" s="13"/>
      <c r="M5" s="20">
        <f>M3-M4</f>
        <v>3769.5</v>
      </c>
      <c r="N5" s="20">
        <f>N3-N4</f>
        <v>423.53666666666675</v>
      </c>
      <c r="O5" s="14"/>
      <c r="P5" s="3"/>
      <c r="R5" s="53">
        <v>10</v>
      </c>
    </row>
    <row r="6" spans="1:18" ht="15.75" x14ac:dyDescent="0.25">
      <c r="A6" s="3"/>
      <c r="B6" s="77" t="s">
        <v>88</v>
      </c>
      <c r="C6" s="159">
        <v>0</v>
      </c>
      <c r="D6" s="87">
        <f>C6/E3</f>
        <v>0</v>
      </c>
      <c r="E6" s="88" t="s">
        <v>16</v>
      </c>
      <c r="F6" s="3"/>
      <c r="G6" s="70" t="s">
        <v>19</v>
      </c>
      <c r="H6" s="67">
        <f>I6*E3</f>
        <v>0</v>
      </c>
      <c r="I6" s="25">
        <v>0</v>
      </c>
      <c r="J6" s="167"/>
      <c r="K6" s="3"/>
      <c r="L6" s="9" t="s">
        <v>41</v>
      </c>
      <c r="M6" s="10">
        <f>C19</f>
        <v>0</v>
      </c>
      <c r="N6" s="12">
        <f>M6/43</f>
        <v>0</v>
      </c>
      <c r="O6" s="11"/>
      <c r="P6" s="3"/>
      <c r="R6" s="53">
        <v>9</v>
      </c>
    </row>
    <row r="7" spans="1:18" ht="15.75" x14ac:dyDescent="0.25">
      <c r="A7" s="3"/>
      <c r="B7" s="77" t="s">
        <v>3</v>
      </c>
      <c r="C7" s="159">
        <v>0</v>
      </c>
      <c r="D7" s="87">
        <f>C7/E3</f>
        <v>0</v>
      </c>
      <c r="E7" s="88" t="s">
        <v>16</v>
      </c>
      <c r="F7" s="3"/>
      <c r="G7" s="70" t="s">
        <v>20</v>
      </c>
      <c r="H7" s="67">
        <f>I7*E3</f>
        <v>72</v>
      </c>
      <c r="I7" s="25">
        <v>8</v>
      </c>
      <c r="J7" s="167"/>
      <c r="K7" s="3"/>
      <c r="L7" s="22" t="s">
        <v>53</v>
      </c>
      <c r="M7" s="5"/>
      <c r="N7" s="5"/>
      <c r="O7" s="15"/>
      <c r="P7" s="3"/>
      <c r="R7" s="53">
        <v>8</v>
      </c>
    </row>
    <row r="8" spans="1:18" ht="15.75" x14ac:dyDescent="0.25">
      <c r="A8" s="3"/>
      <c r="B8" s="78" t="s">
        <v>31</v>
      </c>
      <c r="C8" s="159">
        <v>0</v>
      </c>
      <c r="D8" s="87">
        <f>C8/E3</f>
        <v>0</v>
      </c>
      <c r="E8" s="88" t="s">
        <v>16</v>
      </c>
      <c r="F8" s="3"/>
      <c r="G8" s="70" t="s">
        <v>31</v>
      </c>
      <c r="H8" s="67">
        <f>I8*E3</f>
        <v>0</v>
      </c>
      <c r="I8" s="25">
        <v>0</v>
      </c>
      <c r="J8" s="167"/>
      <c r="K8" s="3"/>
      <c r="L8" s="23" t="s">
        <v>60</v>
      </c>
      <c r="M8" s="21">
        <f>M5+M6</f>
        <v>3769.5</v>
      </c>
      <c r="N8" s="21">
        <f>N5+N6</f>
        <v>423.53666666666675</v>
      </c>
      <c r="O8" s="15"/>
      <c r="P8" s="3"/>
      <c r="R8" s="53">
        <v>7</v>
      </c>
    </row>
    <row r="9" spans="1:18" ht="16.5" thickBot="1" x14ac:dyDescent="0.3">
      <c r="A9" s="3"/>
      <c r="B9" s="78"/>
      <c r="C9" s="91">
        <f>SUM(C3:C8)</f>
        <v>10554</v>
      </c>
      <c r="D9" s="86">
        <f>SUM(D3:D8)</f>
        <v>1172.6666666666667</v>
      </c>
      <c r="E9" s="89"/>
      <c r="F9" s="3"/>
      <c r="G9" s="71"/>
      <c r="H9" s="67">
        <f>SUM(H3:H8)</f>
        <v>288</v>
      </c>
      <c r="I9" s="60">
        <f>SUM(I3:I8)</f>
        <v>32</v>
      </c>
      <c r="J9" s="167"/>
      <c r="K9" s="3"/>
      <c r="L9" s="16"/>
      <c r="M9" s="17"/>
      <c r="N9" s="18"/>
      <c r="O9" s="19"/>
      <c r="P9" s="3"/>
      <c r="R9" s="53">
        <v>6</v>
      </c>
    </row>
    <row r="10" spans="1:18" ht="16.5" thickBot="1" x14ac:dyDescent="0.3">
      <c r="A10" s="3"/>
      <c r="B10" s="79"/>
      <c r="C10" s="92"/>
      <c r="D10" s="90" t="s">
        <v>67</v>
      </c>
      <c r="E10" s="89"/>
      <c r="F10" s="3"/>
      <c r="G10" s="169"/>
      <c r="H10" s="170"/>
      <c r="I10" s="170"/>
      <c r="J10" s="168"/>
      <c r="K10" s="3"/>
      <c r="L10" s="3"/>
      <c r="M10" s="3"/>
      <c r="N10" s="3"/>
      <c r="O10" s="3"/>
      <c r="P10" s="3"/>
      <c r="R10" s="53">
        <v>5</v>
      </c>
    </row>
    <row r="11" spans="1:18" ht="16.5" thickBot="1" x14ac:dyDescent="0.3">
      <c r="A11" s="52"/>
      <c r="B11" s="162" t="s">
        <v>4</v>
      </c>
      <c r="C11" s="93">
        <v>0</v>
      </c>
      <c r="D11" s="160">
        <v>0</v>
      </c>
      <c r="E11" s="96"/>
      <c r="F11" s="3"/>
      <c r="G11" s="3"/>
      <c r="H11" s="3"/>
      <c r="I11" s="3"/>
      <c r="J11" s="3"/>
      <c r="K11" s="3"/>
      <c r="L11" s="113" t="s">
        <v>22</v>
      </c>
      <c r="M11" s="114"/>
      <c r="N11" s="123" t="s">
        <v>67</v>
      </c>
      <c r="O11" s="122"/>
      <c r="P11" s="3"/>
      <c r="R11" s="53">
        <v>4</v>
      </c>
    </row>
    <row r="12" spans="1:18" ht="15.75" x14ac:dyDescent="0.25">
      <c r="A12" s="3"/>
      <c r="B12" s="78" t="s">
        <v>52</v>
      </c>
      <c r="C12" s="93">
        <f>D12*E3</f>
        <v>0</v>
      </c>
      <c r="D12" s="160">
        <v>0</v>
      </c>
      <c r="E12" s="96"/>
      <c r="F12" s="3"/>
      <c r="G12" s="140" t="s">
        <v>38</v>
      </c>
      <c r="H12" s="146"/>
      <c r="I12" s="147" t="s">
        <v>67</v>
      </c>
      <c r="J12" s="148"/>
      <c r="K12" s="3"/>
      <c r="L12" s="115" t="s">
        <v>23</v>
      </c>
      <c r="M12" s="116">
        <f>N12*E3</f>
        <v>1350</v>
      </c>
      <c r="N12" s="25">
        <v>150</v>
      </c>
      <c r="O12" s="120"/>
      <c r="P12" s="3"/>
      <c r="R12" s="53">
        <v>3</v>
      </c>
    </row>
    <row r="13" spans="1:18" ht="15.75" x14ac:dyDescent="0.25">
      <c r="A13" s="3"/>
      <c r="B13" s="81" t="s">
        <v>68</v>
      </c>
      <c r="C13" s="93">
        <f>D13*E3</f>
        <v>0</v>
      </c>
      <c r="D13" s="160">
        <v>0</v>
      </c>
      <c r="E13" s="96"/>
      <c r="F13" s="3"/>
      <c r="G13" s="75" t="s">
        <v>39</v>
      </c>
      <c r="H13" s="149">
        <f>I13*E3</f>
        <v>90</v>
      </c>
      <c r="I13" s="25">
        <v>10</v>
      </c>
      <c r="J13" s="155"/>
      <c r="K13" s="3"/>
      <c r="L13" s="115" t="s">
        <v>26</v>
      </c>
      <c r="M13" s="116">
        <f>N13*E3</f>
        <v>360</v>
      </c>
      <c r="N13" s="25">
        <v>40</v>
      </c>
      <c r="O13" s="120"/>
      <c r="P13" s="3"/>
      <c r="R13" s="53">
        <v>2</v>
      </c>
    </row>
    <row r="14" spans="1:18" ht="15.75" x14ac:dyDescent="0.25">
      <c r="A14" s="3"/>
      <c r="B14" s="78" t="s">
        <v>5</v>
      </c>
      <c r="C14" s="93">
        <f>D14*E3</f>
        <v>0</v>
      </c>
      <c r="D14" s="160">
        <v>0</v>
      </c>
      <c r="E14" s="96"/>
      <c r="F14" s="3"/>
      <c r="G14" s="75" t="s">
        <v>40</v>
      </c>
      <c r="H14" s="149">
        <f>I14*E3</f>
        <v>0</v>
      </c>
      <c r="I14" s="25">
        <v>0</v>
      </c>
      <c r="J14" s="155"/>
      <c r="K14" s="3"/>
      <c r="L14" s="115" t="s">
        <v>25</v>
      </c>
      <c r="M14" s="116">
        <f>N14*E3</f>
        <v>198</v>
      </c>
      <c r="N14" s="25">
        <v>22</v>
      </c>
      <c r="O14" s="120"/>
      <c r="P14" s="3"/>
      <c r="R14" s="53">
        <v>1</v>
      </c>
    </row>
    <row r="15" spans="1:18" ht="15.75" x14ac:dyDescent="0.25">
      <c r="A15" s="3"/>
      <c r="B15" s="78" t="s">
        <v>6</v>
      </c>
      <c r="C15" s="93">
        <f>D15*E3</f>
        <v>0</v>
      </c>
      <c r="D15" s="160">
        <v>0</v>
      </c>
      <c r="E15" s="96"/>
      <c r="F15" s="3"/>
      <c r="G15" s="141"/>
      <c r="H15" s="150"/>
      <c r="I15" s="150"/>
      <c r="J15" s="155"/>
      <c r="K15" s="3"/>
      <c r="L15" s="115" t="s">
        <v>89</v>
      </c>
      <c r="M15" s="116">
        <f>N15*E3</f>
        <v>117</v>
      </c>
      <c r="N15" s="25">
        <v>13</v>
      </c>
      <c r="O15" s="120"/>
      <c r="P15" s="3"/>
    </row>
    <row r="16" spans="1:18" ht="15.75" x14ac:dyDescent="0.25">
      <c r="A16" s="3"/>
      <c r="B16" s="78" t="s">
        <v>31</v>
      </c>
      <c r="C16" s="93">
        <f>D16*E3</f>
        <v>0</v>
      </c>
      <c r="D16" s="160">
        <v>0</v>
      </c>
      <c r="E16" s="96"/>
      <c r="F16" s="3"/>
      <c r="G16" s="142" t="s">
        <v>32</v>
      </c>
      <c r="H16" s="151" t="s">
        <v>16</v>
      </c>
      <c r="I16" s="157" t="s">
        <v>16</v>
      </c>
      <c r="J16" s="155"/>
      <c r="K16" s="3"/>
      <c r="L16" s="115" t="s">
        <v>24</v>
      </c>
      <c r="M16" s="116">
        <f>N16*E3</f>
        <v>117</v>
      </c>
      <c r="N16" s="25">
        <v>13</v>
      </c>
      <c r="O16" s="120"/>
      <c r="P16" s="3"/>
    </row>
    <row r="17" spans="1:16" ht="15.75" x14ac:dyDescent="0.25">
      <c r="A17" s="3"/>
      <c r="B17" s="78" t="s">
        <v>16</v>
      </c>
      <c r="C17" s="94">
        <f>SUM(C11:C15)</f>
        <v>0</v>
      </c>
      <c r="D17" s="161">
        <f>SUM(D11:D16)</f>
        <v>0</v>
      </c>
      <c r="E17" s="96"/>
      <c r="F17" s="3"/>
      <c r="G17" s="143" t="s">
        <v>80</v>
      </c>
      <c r="H17" s="152">
        <f>I17*E3</f>
        <v>0</v>
      </c>
      <c r="I17" s="28">
        <v>0</v>
      </c>
      <c r="J17" s="155"/>
      <c r="K17" s="3"/>
      <c r="L17" s="115" t="s">
        <v>64</v>
      </c>
      <c r="M17" s="116">
        <f>N17*E3</f>
        <v>585</v>
      </c>
      <c r="N17" s="25">
        <v>65</v>
      </c>
      <c r="O17" s="120"/>
      <c r="P17" s="3"/>
    </row>
    <row r="18" spans="1:16" ht="15.75" x14ac:dyDescent="0.25">
      <c r="A18" s="3"/>
      <c r="B18" s="79"/>
      <c r="C18" s="95"/>
      <c r="D18" s="92"/>
      <c r="E18" s="96"/>
      <c r="F18" s="3"/>
      <c r="G18" s="75" t="s">
        <v>34</v>
      </c>
      <c r="H18" s="152">
        <f>I18*E3</f>
        <v>0</v>
      </c>
      <c r="I18" s="25">
        <v>0</v>
      </c>
      <c r="J18" s="155"/>
      <c r="K18" s="3"/>
      <c r="L18" s="115" t="s">
        <v>28</v>
      </c>
      <c r="M18" s="116">
        <f>N18*E3</f>
        <v>81</v>
      </c>
      <c r="N18" s="25">
        <v>9</v>
      </c>
      <c r="O18" s="120"/>
      <c r="P18" s="3"/>
    </row>
    <row r="19" spans="1:16" ht="15.75" x14ac:dyDescent="0.25">
      <c r="A19" s="3"/>
      <c r="B19" s="78" t="s">
        <v>8</v>
      </c>
      <c r="C19" s="159">
        <v>0</v>
      </c>
      <c r="D19" s="92"/>
      <c r="E19" s="96"/>
      <c r="F19" s="3"/>
      <c r="G19" s="144" t="s">
        <v>51</v>
      </c>
      <c r="H19" s="152">
        <f>I19*E3</f>
        <v>0</v>
      </c>
      <c r="I19" s="25">
        <v>0</v>
      </c>
      <c r="J19" s="155"/>
      <c r="K19" s="3"/>
      <c r="L19" s="115" t="s">
        <v>29</v>
      </c>
      <c r="M19" s="116">
        <f>N19*E3</f>
        <v>198</v>
      </c>
      <c r="N19" s="25">
        <v>22</v>
      </c>
      <c r="O19" s="120"/>
      <c r="P19" s="3"/>
    </row>
    <row r="20" spans="1:16" ht="15.75" x14ac:dyDescent="0.25">
      <c r="A20" s="3"/>
      <c r="B20" s="79"/>
      <c r="C20" s="95"/>
      <c r="D20" s="92"/>
      <c r="E20" s="96"/>
      <c r="F20" s="3"/>
      <c r="G20" s="75" t="s">
        <v>35</v>
      </c>
      <c r="H20" s="152">
        <f>I20*E3</f>
        <v>0</v>
      </c>
      <c r="I20" s="25">
        <v>0</v>
      </c>
      <c r="J20" s="155"/>
      <c r="K20" s="3"/>
      <c r="L20" s="115" t="s">
        <v>30</v>
      </c>
      <c r="M20" s="116">
        <f>N20*E3</f>
        <v>81</v>
      </c>
      <c r="N20" s="25">
        <v>9</v>
      </c>
      <c r="O20" s="120"/>
      <c r="P20" s="3"/>
    </row>
    <row r="21" spans="1:16" ht="15.75" x14ac:dyDescent="0.25">
      <c r="A21" s="3"/>
      <c r="B21" s="78" t="s">
        <v>9</v>
      </c>
      <c r="C21" s="91">
        <f>C9+C17</f>
        <v>10554</v>
      </c>
      <c r="D21" s="91">
        <f>D9+D17+D19</f>
        <v>1172.6666666666667</v>
      </c>
      <c r="E21" s="96"/>
      <c r="F21" s="3"/>
      <c r="G21" s="75" t="s">
        <v>36</v>
      </c>
      <c r="H21" s="152">
        <f>I21*E3</f>
        <v>0</v>
      </c>
      <c r="I21" s="25">
        <v>0</v>
      </c>
      <c r="J21" s="155"/>
      <c r="K21" s="3"/>
      <c r="L21" s="115" t="s">
        <v>33</v>
      </c>
      <c r="M21" s="116">
        <f>N21*E3</f>
        <v>36</v>
      </c>
      <c r="N21" s="25">
        <v>4</v>
      </c>
      <c r="O21" s="120"/>
      <c r="P21" s="3"/>
    </row>
    <row r="22" spans="1:16" ht="16.5" thickBot="1" x14ac:dyDescent="0.3">
      <c r="A22" s="3"/>
      <c r="B22" s="82"/>
      <c r="C22" s="98"/>
      <c r="D22" s="99"/>
      <c r="E22" s="97"/>
      <c r="F22" s="3"/>
      <c r="G22" s="75" t="s">
        <v>37</v>
      </c>
      <c r="H22" s="152">
        <f>I22*E3</f>
        <v>0</v>
      </c>
      <c r="I22" s="25">
        <v>0</v>
      </c>
      <c r="J22" s="155"/>
      <c r="K22" s="3"/>
      <c r="L22" s="115" t="s">
        <v>31</v>
      </c>
      <c r="M22" s="116">
        <f>N22*E3</f>
        <v>36</v>
      </c>
      <c r="N22" s="25">
        <v>4</v>
      </c>
      <c r="O22" s="120"/>
      <c r="P22" s="3"/>
    </row>
    <row r="23" spans="1:16" ht="16.5" thickBot="1" x14ac:dyDescent="0.3">
      <c r="A23" s="3"/>
      <c r="B23" s="3"/>
      <c r="C23" s="3"/>
      <c r="D23" s="4"/>
      <c r="E23" s="3"/>
      <c r="F23" s="3"/>
      <c r="G23" s="141"/>
      <c r="H23" s="153">
        <f>SUM(H13:H22)</f>
        <v>90</v>
      </c>
      <c r="I23" s="153">
        <f>SUM(I13:I22)</f>
        <v>10</v>
      </c>
      <c r="J23" s="155"/>
      <c r="K23" s="3"/>
      <c r="L23" s="115" t="s">
        <v>31</v>
      </c>
      <c r="M23" s="116">
        <f>N23*E3</f>
        <v>0</v>
      </c>
      <c r="N23" s="25">
        <v>0</v>
      </c>
      <c r="O23" s="120"/>
      <c r="P23" s="3"/>
    </row>
    <row r="24" spans="1:16" ht="16.5" thickBot="1" x14ac:dyDescent="0.3">
      <c r="A24" s="3"/>
      <c r="B24" s="100" t="s">
        <v>12</v>
      </c>
      <c r="C24" s="101"/>
      <c r="D24" s="108" t="s">
        <v>67</v>
      </c>
      <c r="E24" s="109"/>
      <c r="F24" s="3"/>
      <c r="G24" s="145"/>
      <c r="H24" s="154"/>
      <c r="I24" s="154"/>
      <c r="J24" s="156"/>
      <c r="K24" s="3"/>
      <c r="L24" s="115" t="s">
        <v>16</v>
      </c>
      <c r="M24" s="117">
        <f>SUM(M12:M23)</f>
        <v>3159</v>
      </c>
      <c r="N24" s="117">
        <f>SUM(N12:N23)</f>
        <v>351</v>
      </c>
      <c r="O24" s="120"/>
      <c r="P24" s="3"/>
    </row>
    <row r="25" spans="1:16" ht="16.5" thickBot="1" x14ac:dyDescent="0.3">
      <c r="A25" s="3"/>
      <c r="B25" s="74" t="s">
        <v>11</v>
      </c>
      <c r="C25" s="102">
        <f>D25*E3</f>
        <v>6237</v>
      </c>
      <c r="D25" s="25">
        <v>693</v>
      </c>
      <c r="E25" s="110"/>
      <c r="F25" s="3"/>
      <c r="G25" s="3"/>
      <c r="H25" s="3"/>
      <c r="I25" s="3"/>
      <c r="J25" s="3"/>
      <c r="K25" s="3"/>
      <c r="L25" s="118" t="s">
        <v>16</v>
      </c>
      <c r="M25" s="119"/>
      <c r="N25" s="119"/>
      <c r="O25" s="121"/>
      <c r="P25" s="3"/>
    </row>
    <row r="26" spans="1:16" ht="15.75" x14ac:dyDescent="0.25">
      <c r="A26" s="3"/>
      <c r="B26" s="74" t="s">
        <v>48</v>
      </c>
      <c r="C26" s="102">
        <f>D26*E3</f>
        <v>0</v>
      </c>
      <c r="D26" s="25">
        <v>0</v>
      </c>
      <c r="E26" s="110"/>
      <c r="F26" s="3"/>
      <c r="G26" s="125" t="s">
        <v>42</v>
      </c>
      <c r="H26" s="126"/>
      <c r="I26" s="135" t="s">
        <v>67</v>
      </c>
      <c r="J26" s="136"/>
      <c r="K26" s="3"/>
      <c r="L26" s="43" t="s">
        <v>16</v>
      </c>
      <c r="M26" s="43"/>
      <c r="N26" s="43"/>
      <c r="O26" s="43"/>
      <c r="P26" s="3"/>
    </row>
    <row r="27" spans="1:16" ht="16.5" thickBot="1" x14ac:dyDescent="0.3">
      <c r="A27" s="3"/>
      <c r="B27" s="74" t="s">
        <v>14</v>
      </c>
      <c r="C27" s="102">
        <f>D27*E3</f>
        <v>0</v>
      </c>
      <c r="D27" s="25">
        <v>0</v>
      </c>
      <c r="E27" s="110"/>
      <c r="F27" s="3"/>
      <c r="G27" s="127" t="s">
        <v>43</v>
      </c>
      <c r="H27" s="128">
        <f>I27*E3</f>
        <v>0</v>
      </c>
      <c r="I27" s="25">
        <v>0</v>
      </c>
      <c r="J27" s="137"/>
      <c r="K27" s="3"/>
      <c r="L27" s="3"/>
      <c r="M27" s="3"/>
      <c r="N27" s="3"/>
      <c r="O27" s="3"/>
      <c r="P27" s="3"/>
    </row>
    <row r="28" spans="1:16" ht="15.75" x14ac:dyDescent="0.25">
      <c r="A28" s="3"/>
      <c r="B28" s="74" t="s">
        <v>35</v>
      </c>
      <c r="C28" s="102">
        <f>D28*E3</f>
        <v>0</v>
      </c>
      <c r="D28" s="25">
        <v>0</v>
      </c>
      <c r="E28" s="110"/>
      <c r="F28" s="3"/>
      <c r="G28" s="129" t="s">
        <v>44</v>
      </c>
      <c r="H28" s="128">
        <f>I28*E3</f>
        <v>0</v>
      </c>
      <c r="I28" s="25">
        <v>0</v>
      </c>
      <c r="J28" s="137"/>
      <c r="K28" s="3"/>
      <c r="L28" s="29" t="str">
        <f>"BUDGET "&amp;IF(N24&gt;N8,"DEFICIT","SURPLUS")</f>
        <v>BUDGET SURPLUS</v>
      </c>
      <c r="M28" s="40"/>
      <c r="N28" s="30" t="s">
        <v>67</v>
      </c>
      <c r="O28" s="26"/>
      <c r="P28" s="3"/>
    </row>
    <row r="29" spans="1:16" ht="15.75" x14ac:dyDescent="0.25">
      <c r="A29" s="3"/>
      <c r="B29" s="74" t="s">
        <v>15</v>
      </c>
      <c r="C29" s="102">
        <f>D29*E3</f>
        <v>0</v>
      </c>
      <c r="D29" s="25">
        <v>0</v>
      </c>
      <c r="E29" s="110"/>
      <c r="F29" s="3"/>
      <c r="G29" s="130"/>
      <c r="H29" s="131"/>
      <c r="I29" s="139"/>
      <c r="J29" s="137"/>
      <c r="K29" s="3" t="s">
        <v>16</v>
      </c>
      <c r="L29" s="45" t="s">
        <v>66</v>
      </c>
      <c r="M29" s="46">
        <f>+M3+M6</f>
        <v>10554</v>
      </c>
      <c r="N29" s="46">
        <f>+N3+N6</f>
        <v>1172.6666666666667</v>
      </c>
      <c r="O29" s="27"/>
      <c r="P29" s="3"/>
    </row>
    <row r="30" spans="1:16" ht="15.75" x14ac:dyDescent="0.25">
      <c r="A30" s="3"/>
      <c r="B30" s="74" t="s">
        <v>49</v>
      </c>
      <c r="C30" s="102">
        <f t="shared" ref="C30" si="0">D30*12</f>
        <v>0</v>
      </c>
      <c r="D30" s="25">
        <v>0</v>
      </c>
      <c r="E30" s="110"/>
      <c r="F30" s="3"/>
      <c r="G30" s="127" t="s">
        <v>46</v>
      </c>
      <c r="H30" s="128">
        <f>I30:I32*E3</f>
        <v>0</v>
      </c>
      <c r="I30" s="25">
        <v>0</v>
      </c>
      <c r="J30" s="137"/>
      <c r="K30" s="3"/>
      <c r="L30" s="47" t="s">
        <v>58</v>
      </c>
      <c r="M30" s="49">
        <f>+M4</f>
        <v>6784.5</v>
      </c>
      <c r="N30" s="49">
        <f>+N4</f>
        <v>749.13</v>
      </c>
      <c r="O30" s="27"/>
      <c r="P30" s="3"/>
    </row>
    <row r="31" spans="1:16" ht="15.75" x14ac:dyDescent="0.25">
      <c r="A31" s="3"/>
      <c r="B31" s="103" t="s">
        <v>50</v>
      </c>
      <c r="C31" s="165">
        <v>169.5</v>
      </c>
      <c r="D31" s="42">
        <v>14.13</v>
      </c>
      <c r="E31" s="110"/>
      <c r="F31" s="3"/>
      <c r="G31" s="127" t="s">
        <v>45</v>
      </c>
      <c r="H31" s="128">
        <f>I31*E3</f>
        <v>0</v>
      </c>
      <c r="I31" s="25">
        <v>0</v>
      </c>
      <c r="J31" s="137"/>
      <c r="K31" s="3"/>
      <c r="L31" s="48" t="s">
        <v>59</v>
      </c>
      <c r="M31" s="50">
        <f>+M24</f>
        <v>3159</v>
      </c>
      <c r="N31" s="51">
        <f>+N24</f>
        <v>351</v>
      </c>
      <c r="O31" s="27"/>
      <c r="P31" s="3"/>
    </row>
    <row r="32" spans="1:16" ht="15.75" x14ac:dyDescent="0.25">
      <c r="A32" s="3"/>
      <c r="B32" s="104"/>
      <c r="C32" s="105">
        <f>SUM(C25:C31)</f>
        <v>6406.5</v>
      </c>
      <c r="D32" s="112">
        <f>SUM(D25:D31)</f>
        <v>707.13</v>
      </c>
      <c r="E32" s="110"/>
      <c r="F32" s="3"/>
      <c r="G32" s="130"/>
      <c r="H32" s="132">
        <f>SUM(H27:H31)</f>
        <v>0</v>
      </c>
      <c r="I32" s="132">
        <f>SUM(I27:I31)</f>
        <v>0</v>
      </c>
      <c r="J32" s="137"/>
      <c r="K32" s="3"/>
      <c r="L32" s="31" t="str">
        <f>IF(N24&gt;N8,"DEFICIT","SURPLUS")</f>
        <v>SURPLUS</v>
      </c>
      <c r="M32" s="163">
        <f>+M29-M30-M31</f>
        <v>610.5</v>
      </c>
      <c r="N32" s="164">
        <f>+N29-N30-N31</f>
        <v>72.536666666666747</v>
      </c>
      <c r="O32" s="27"/>
      <c r="P32" s="3"/>
    </row>
    <row r="33" spans="1:16" ht="16.5" thickBot="1" x14ac:dyDescent="0.3">
      <c r="A33" s="3"/>
      <c r="B33" s="106"/>
      <c r="C33" s="107" t="s">
        <v>16</v>
      </c>
      <c r="D33" s="107"/>
      <c r="E33" s="111"/>
      <c r="F33" s="3"/>
      <c r="G33" s="133"/>
      <c r="H33" s="134"/>
      <c r="I33" s="134"/>
      <c r="J33" s="138"/>
      <c r="K33" s="3"/>
      <c r="L33" s="34"/>
      <c r="M33" s="35"/>
      <c r="N33" s="35"/>
      <c r="O33" s="36"/>
      <c r="P33" s="3"/>
    </row>
    <row r="34" spans="1:16" x14ac:dyDescent="0.25">
      <c r="A34" s="3"/>
      <c r="B34" s="3"/>
      <c r="C34" s="3"/>
      <c r="D34" s="4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</sheetData>
  <sheetProtection algorithmName="SHA-512" hashValue="LhMf6Pd/0fGKNi3/KH0gA70bzny/h/GfAd0hrztP+42nUl2rsrC4c7E3YKXdcKUZ0D2lChcclPezYVKs5tYSxg==" saltValue="/lKEJQ8ff/GEIn2anO3PCQ==" spinCount="100000" sheet="1" objects="1" scenarios="1" selectLockedCells="1"/>
  <protectedRanges>
    <protectedRange sqref="E3" name="Range1"/>
  </protectedRanges>
  <mergeCells count="2">
    <mergeCell ref="J2:J10"/>
    <mergeCell ref="G10:I10"/>
  </mergeCells>
  <dataValidations count="1">
    <dataValidation type="list" allowBlank="1" showInputMessage="1" showErrorMessage="1" sqref="E3" xr:uid="{00000000-0002-0000-0200-000000000000}">
      <formula1>$R$3:$R$14</formula1>
    </dataValidation>
  </dataValidations>
  <hyperlinks>
    <hyperlink ref="G2" r:id="rId1" xr:uid="{00000000-0004-0000-0200-000001000000}"/>
    <hyperlink ref="B31" r:id="rId2" xr:uid="{00000000-0004-0000-0200-000002000000}"/>
    <hyperlink ref="B13" r:id="rId3" xr:uid="{00000000-0004-0000-0200-000003000000}"/>
    <hyperlink ref="G28" r:id="rId4" xr:uid="{00000000-0004-0000-0200-000004000000}"/>
  </hyperlinks>
  <printOptions gridLines="1"/>
  <pageMargins left="0.23622047244094491" right="0.23622047244094491" top="0.74803149606299213" bottom="0.74803149606299213" header="0.31496062992125984" footer="0.31496062992125984"/>
  <pageSetup paperSize="9" scale="92" orientation="landscape" r:id="rId5"/>
  <headerFooter>
    <oddHeader>&amp;L&amp;"-,Bold"&amp;14BUDGET PLANNER 2021/22&amp;R&amp;"-,Bold"http://www.worc.ac.uk/moneyadvice/resources.htm</oddHeader>
  </headerFooter>
  <legacy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B54ADD2184DC419D2FA7A912384601" ma:contentTypeVersion="17" ma:contentTypeDescription="Create a new document." ma:contentTypeScope="" ma:versionID="840cd42755776f37295e6123415cac89">
  <xsd:schema xmlns:xsd="http://www.w3.org/2001/XMLSchema" xmlns:xs="http://www.w3.org/2001/XMLSchema" xmlns:p="http://schemas.microsoft.com/office/2006/metadata/properties" xmlns:ns1="http://schemas.microsoft.com/sharepoint/v3" xmlns:ns2="5f86e71f-4324-46cd-93dc-196ac09b704e" xmlns:ns3="77bd5e0a-696f-430c-8218-887f740ad09c" targetNamespace="http://schemas.microsoft.com/office/2006/metadata/properties" ma:root="true" ma:fieldsID="4b2e851c2f8c371c9ef53d11b2415083" ns1:_="" ns2:_="" ns3:_="">
    <xsd:import namespace="http://schemas.microsoft.com/sharepoint/v3"/>
    <xsd:import namespace="5f86e71f-4324-46cd-93dc-196ac09b704e"/>
    <xsd:import namespace="77bd5e0a-696f-430c-8218-887f740ad0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86e71f-4324-46cd-93dc-196ac09b70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04959c87-d6f1-45b1-8c03-cbd9c61d0a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bd5e0a-696f-430c-8218-887f740ad09c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8e39be5-12ab-4548-942e-bcbf84dff072}" ma:internalName="TaxCatchAll" ma:showField="CatchAllData" ma:web="77bd5e0a-696f-430c-8218-887f740ad0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77bd5e0a-696f-430c-8218-887f740ad09c" xsi:nil="true"/>
    <_ip_UnifiedCompliancePolicyProperties xmlns="http://schemas.microsoft.com/sharepoint/v3" xsi:nil="true"/>
    <lcf76f155ced4ddcb4097134ff3c332f xmlns="5f86e71f-4324-46cd-93dc-196ac09b704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24E91FA-655E-4448-855B-6290F1B2B5BA}"/>
</file>

<file path=customXml/itemProps2.xml><?xml version="1.0" encoding="utf-8"?>
<ds:datastoreItem xmlns:ds="http://schemas.openxmlformats.org/officeDocument/2006/customXml" ds:itemID="{84AB9094-2AAF-4D1C-A753-20BB3CB84EC4}"/>
</file>

<file path=customXml/itemProps3.xml><?xml version="1.0" encoding="utf-8"?>
<ds:datastoreItem xmlns:ds="http://schemas.openxmlformats.org/officeDocument/2006/customXml" ds:itemID="{D2992FAD-C3C4-42D2-8A59-A457217C0A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Guide</vt:lpstr>
      <vt:lpstr>Budget Weekly</vt:lpstr>
      <vt:lpstr>Budget Monthly</vt:lpstr>
      <vt:lpstr>'Budget Monthly'!Print_Area</vt:lpstr>
      <vt:lpstr>'Budget Weekly'!Print_Area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Taylor</dc:creator>
  <cp:lastModifiedBy>David Taylor</cp:lastModifiedBy>
  <cp:lastPrinted>2023-07-24T14:35:34Z</cp:lastPrinted>
  <dcterms:created xsi:type="dcterms:W3CDTF">2015-03-02T11:54:34Z</dcterms:created>
  <dcterms:modified xsi:type="dcterms:W3CDTF">2025-02-19T16:14:19Z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0x01010033B54ADD2184DC419D2FA7A912384601</vt:lpwstr>
  </property>
</Properties>
</file>